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45" yWindow="795" windowWidth="6990" windowHeight="4560" tabRatio="601" firstSheet="4" activeTab="12"/>
  </bookViews>
  <sheets>
    <sheet name="ТЗ" sheetId="21" r:id="rId1"/>
    <sheet name="ТЗ_пол" sheetId="22" r:id="rId2"/>
    <sheet name="Потолок" sheetId="23" r:id="rId3"/>
    <sheet name="Планировка" sheetId="30" r:id="rId4"/>
    <sheet name="Фасад" sheetId="24" r:id="rId5"/>
    <sheet name="Фронтон" sheetId="26" r:id="rId6"/>
    <sheet name="Профиль1" sheetId="25" r:id="rId7"/>
    <sheet name="Проф2" sheetId="28" r:id="rId8"/>
    <sheet name="Заказ" sheetId="27" r:id="rId9"/>
    <sheet name="Материал" sheetId="2" r:id="rId10"/>
    <sheet name="Смета" sheetId="29" r:id="rId11"/>
    <sheet name="Работа" sheetId="3" r:id="rId12"/>
    <sheet name="Пр-план" sheetId="31" r:id="rId13"/>
    <sheet name="Пр-Фасад" sheetId="32" r:id="rId14"/>
  </sheets>
  <definedNames>
    <definedName name="_xlnm.Print_Titles" localSheetId="10">Смета!$3:$3</definedName>
  </definedNames>
  <calcPr calcId="125725" iterate="1"/>
</workbook>
</file>

<file path=xl/calcChain.xml><?xml version="1.0" encoding="utf-8"?>
<calcChain xmlns="http://schemas.openxmlformats.org/spreadsheetml/2006/main">
  <c r="W54" i="32"/>
  <c r="J53"/>
  <c r="AI50"/>
  <c r="Q61" i="31"/>
  <c r="Q62" s="1"/>
  <c r="Q60"/>
  <c r="Q59"/>
  <c r="Q58"/>
  <c r="AE16"/>
  <c r="AH24"/>
  <c r="U21"/>
  <c r="I21"/>
  <c r="G3" i="27"/>
  <c r="G11" s="1"/>
  <c r="G12" s="1"/>
  <c r="G4"/>
  <c r="G5"/>
  <c r="G6"/>
  <c r="G7"/>
  <c r="G8"/>
  <c r="G9"/>
  <c r="E16"/>
  <c r="G16"/>
  <c r="E17"/>
  <c r="G17"/>
  <c r="E18"/>
  <c r="G18"/>
  <c r="G21"/>
  <c r="F27"/>
  <c r="F28"/>
  <c r="F29"/>
  <c r="F30"/>
  <c r="F55" s="1"/>
  <c r="F31"/>
  <c r="F32"/>
  <c r="F34"/>
  <c r="F37"/>
  <c r="F38"/>
  <c r="F39"/>
  <c r="F40"/>
  <c r="F41"/>
  <c r="F42"/>
  <c r="F43"/>
  <c r="F44"/>
  <c r="F45"/>
  <c r="E7" i="2"/>
  <c r="F7" s="1"/>
  <c r="H7" s="1"/>
  <c r="F11"/>
  <c r="H11" s="1"/>
  <c r="F12"/>
  <c r="H12" s="1"/>
  <c r="E15"/>
  <c r="F15" s="1"/>
  <c r="H15" s="1"/>
  <c r="E16"/>
  <c r="F16"/>
  <c r="H16" s="1"/>
  <c r="F18"/>
  <c r="H18" s="1"/>
  <c r="H20"/>
  <c r="H21"/>
  <c r="E24"/>
  <c r="F24" s="1"/>
  <c r="H24" s="1"/>
  <c r="F27"/>
  <c r="H27"/>
  <c r="F28"/>
  <c r="H28"/>
  <c r="I6" i="30"/>
  <c r="U6"/>
  <c r="AH9"/>
  <c r="Q46"/>
  <c r="Q47"/>
  <c r="I6" i="23"/>
  <c r="U6"/>
  <c r="AH9"/>
  <c r="AG32"/>
  <c r="AG36"/>
  <c r="Q46"/>
  <c r="Q47"/>
  <c r="AE6" i="28"/>
  <c r="W7"/>
  <c r="Q14"/>
  <c r="AE16"/>
  <c r="H24"/>
  <c r="U28"/>
  <c r="AB25" i="25"/>
  <c r="O28"/>
  <c r="D5" i="3"/>
  <c r="D6"/>
  <c r="D7"/>
  <c r="D8" s="1"/>
  <c r="D9"/>
  <c r="D16"/>
  <c r="D17"/>
  <c r="D18"/>
  <c r="D19"/>
  <c r="D23"/>
  <c r="D24"/>
  <c r="D36"/>
  <c r="D37" s="1"/>
  <c r="D38" s="1"/>
  <c r="D39"/>
  <c r="D40"/>
  <c r="D41"/>
  <c r="D43"/>
  <c r="D5" i="29"/>
  <c r="H5" s="1"/>
  <c r="D6"/>
  <c r="H6" s="1"/>
  <c r="D7"/>
  <c r="D9"/>
  <c r="H9" s="1"/>
  <c r="D10"/>
  <c r="H10" s="1"/>
  <c r="H11"/>
  <c r="H12"/>
  <c r="H13"/>
  <c r="D14"/>
  <c r="H14" s="1"/>
  <c r="D17"/>
  <c r="H17" s="1"/>
  <c r="D18"/>
  <c r="H18" s="1"/>
  <c r="D19"/>
  <c r="H19" s="1"/>
  <c r="H20"/>
  <c r="H21"/>
  <c r="H22"/>
  <c r="D23"/>
  <c r="H23" s="1"/>
  <c r="D24"/>
  <c r="H24" s="1"/>
  <c r="G27"/>
  <c r="H30"/>
  <c r="D31"/>
  <c r="H31" s="1"/>
  <c r="D32"/>
  <c r="H32" s="1"/>
  <c r="D35"/>
  <c r="H35" s="1"/>
  <c r="D36"/>
  <c r="H36" s="1"/>
  <c r="D37"/>
  <c r="H37" s="1"/>
  <c r="D38"/>
  <c r="H38" s="1"/>
  <c r="D39"/>
  <c r="H39" s="1"/>
  <c r="D40"/>
  <c r="H40" s="1"/>
  <c r="G42"/>
  <c r="D43"/>
  <c r="H43"/>
  <c r="D44"/>
  <c r="H44"/>
  <c r="D45"/>
  <c r="H45"/>
  <c r="H46"/>
  <c r="D47"/>
  <c r="H47" s="1"/>
  <c r="D50"/>
  <c r="H50" s="1"/>
  <c r="D51"/>
  <c r="H51" s="1"/>
  <c r="H52"/>
  <c r="H54"/>
  <c r="D55"/>
  <c r="H55"/>
  <c r="D56"/>
  <c r="H56"/>
  <c r="D57"/>
  <c r="H57"/>
  <c r="D58"/>
  <c r="D59"/>
  <c r="D60"/>
  <c r="H61"/>
  <c r="H62"/>
  <c r="H63"/>
  <c r="H64"/>
  <c r="H65"/>
  <c r="H66"/>
  <c r="H67"/>
  <c r="H68"/>
  <c r="H69"/>
  <c r="D70"/>
  <c r="H70"/>
  <c r="D71"/>
  <c r="H71" s="1"/>
  <c r="D72"/>
  <c r="H72" s="1"/>
  <c r="H73"/>
  <c r="H74"/>
  <c r="D76"/>
  <c r="D75" s="1"/>
  <c r="H75" s="1"/>
  <c r="D77"/>
  <c r="H77"/>
  <c r="D78"/>
  <c r="H78"/>
  <c r="D79"/>
  <c r="H79"/>
  <c r="D81"/>
  <c r="H81"/>
  <c r="D83"/>
  <c r="H83"/>
  <c r="H84"/>
  <c r="D85"/>
  <c r="G85"/>
  <c r="H85"/>
  <c r="D86"/>
  <c r="H86"/>
  <c r="AR15" i="21"/>
  <c r="AR16"/>
  <c r="AR18"/>
  <c r="AR19"/>
  <c r="AR20"/>
  <c r="AR25"/>
  <c r="AR26"/>
  <c r="AR27"/>
  <c r="AR28"/>
  <c r="AH33"/>
  <c r="F9" i="2" s="1"/>
  <c r="H9" s="1"/>
  <c r="AH34" i="21"/>
  <c r="AR35"/>
  <c r="E19" i="2" s="1"/>
  <c r="H19" s="1"/>
  <c r="AH36" i="21"/>
  <c r="F25" i="2" s="1"/>
  <c r="H25" s="1"/>
  <c r="AR37" i="21"/>
  <c r="E30" i="2" s="1"/>
  <c r="AR38" i="21"/>
  <c r="E31" i="2" s="1"/>
  <c r="AH40" i="21"/>
  <c r="AH41"/>
  <c r="AH42"/>
  <c r="AR42"/>
  <c r="AH43"/>
  <c r="AH44"/>
  <c r="AR44"/>
  <c r="AH45"/>
  <c r="E13" i="2"/>
  <c r="AH46" i="21"/>
  <c r="E14" i="2"/>
  <c r="AH49" i="21"/>
  <c r="C5" i="22"/>
  <c r="D53" i="29" s="1"/>
  <c r="H53" s="1"/>
  <c r="B7" i="22"/>
  <c r="G13"/>
  <c r="T13"/>
  <c r="C16"/>
  <c r="AE16"/>
  <c r="AF17"/>
  <c r="C30"/>
  <c r="D25" i="29"/>
  <c r="H25" s="1"/>
  <c r="AI48" i="22"/>
  <c r="AI49"/>
  <c r="Q53"/>
  <c r="D16" i="29"/>
  <c r="H16" s="1"/>
  <c r="Q54" i="22"/>
  <c r="Q55"/>
  <c r="AI50" s="1"/>
  <c r="AI51" s="1"/>
  <c r="AI52" s="1"/>
  <c r="Q56"/>
  <c r="D15" i="3" s="1"/>
  <c r="Q57" i="22"/>
  <c r="Q58"/>
  <c r="AI50" i="24"/>
  <c r="J53"/>
  <c r="W54"/>
  <c r="Z10" i="26"/>
  <c r="A27"/>
  <c r="D45" i="3" s="1"/>
  <c r="M37" i="26"/>
  <c r="F14" i="2"/>
  <c r="G19" i="27"/>
  <c r="G20" s="1"/>
  <c r="D26" i="29"/>
  <c r="H26" s="1"/>
  <c r="D27"/>
  <c r="H27" s="1"/>
  <c r="F13" i="2"/>
  <c r="AR29" i="21"/>
  <c r="H76" i="29"/>
  <c r="D29"/>
  <c r="H29" s="1"/>
  <c r="D15"/>
  <c r="H15" s="1"/>
  <c r="D44" i="3"/>
  <c r="D27"/>
  <c r="D25"/>
  <c r="D26" s="1"/>
  <c r="AR36" i="21"/>
  <c r="E25" i="2" s="1"/>
  <c r="E29" s="1"/>
  <c r="F29" s="1"/>
  <c r="H29" s="1"/>
  <c r="D49" i="29"/>
  <c r="D82" s="1"/>
  <c r="H82" s="1"/>
  <c r="D48"/>
  <c r="E8" i="2"/>
  <c r="D80" i="29"/>
  <c r="H80" s="1"/>
  <c r="H48"/>
  <c r="H30" i="2" l="1"/>
  <c r="F30"/>
  <c r="F56" i="27"/>
  <c r="E58"/>
  <c r="E59" s="1"/>
  <c r="H31" i="2"/>
  <c r="F31"/>
  <c r="H14"/>
  <c r="H13"/>
  <c r="F8"/>
  <c r="H8" s="1"/>
  <c r="D41" i="29"/>
  <c r="D33"/>
  <c r="D8"/>
  <c r="H8" s="1"/>
  <c r="H49"/>
  <c r="D28"/>
  <c r="H28" s="1"/>
  <c r="E10" i="2"/>
  <c r="H33" i="29" l="1"/>
  <c r="D34"/>
  <c r="H34" s="1"/>
  <c r="H88" s="1"/>
  <c r="H41"/>
  <c r="D42"/>
  <c r="H42" s="1"/>
  <c r="F10" i="2"/>
  <c r="H10" s="1"/>
  <c r="H32" s="1"/>
  <c r="H33" s="1"/>
  <c r="H89" i="29" l="1"/>
  <c r="H90"/>
  <c r="H91" s="1"/>
  <c r="H92" s="1"/>
  <c r="H93" l="1"/>
  <c r="H94" s="1"/>
  <c r="H95" s="1"/>
</calcChain>
</file>

<file path=xl/comments1.xml><?xml version="1.0" encoding="utf-8"?>
<comments xmlns="http://schemas.openxmlformats.org/spreadsheetml/2006/main">
  <authors>
    <author>Валерий Николаевич</author>
  </authors>
  <commentList>
    <comment ref="E44" authorId="0">
      <text>
        <r>
          <rPr>
            <b/>
            <sz val="10"/>
            <color indexed="81"/>
            <rFont val="Tahoma"/>
            <charset val="204"/>
          </rPr>
          <t>Без стоимости материалов</t>
        </r>
        <r>
          <rPr>
            <sz val="10"/>
            <color indexed="81"/>
            <rFont val="Tahoma"/>
            <charset val="204"/>
          </rPr>
          <t xml:space="preserve">
</t>
        </r>
      </text>
    </comment>
    <comment ref="E45" authorId="0">
      <text>
        <r>
          <rPr>
            <b/>
            <sz val="10"/>
            <color indexed="81"/>
            <rFont val="Tahoma"/>
            <charset val="204"/>
          </rPr>
          <t>Без стоимости материалов</t>
        </r>
        <r>
          <rPr>
            <sz val="10"/>
            <color indexed="81"/>
            <rFont val="Tahoma"/>
            <charset val="204"/>
          </rPr>
          <t xml:space="preserve">
</t>
        </r>
      </text>
    </comment>
    <comment ref="E46" authorId="0">
      <text>
        <r>
          <rPr>
            <b/>
            <sz val="10"/>
            <color indexed="81"/>
            <rFont val="Tahoma"/>
            <charset val="204"/>
          </rPr>
          <t>Без стоимости материалов</t>
        </r>
        <r>
          <rPr>
            <sz val="10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<sst xmlns="http://schemas.openxmlformats.org/spreadsheetml/2006/main" count="1043" uniqueCount="471">
  <si>
    <t xml:space="preserve">  ТЕХНИЧЕСКОЕ ЗАДАНИЕ</t>
  </si>
  <si>
    <t>Перечень материалов</t>
  </si>
  <si>
    <t>2.</t>
  </si>
  <si>
    <t>п./м.</t>
  </si>
  <si>
    <t>рул.</t>
  </si>
  <si>
    <t>шт.</t>
  </si>
  <si>
    <t>бан.</t>
  </si>
  <si>
    <t>ИТОГО:</t>
  </si>
  <si>
    <t>ЗАКАЗЧИК</t>
  </si>
  <si>
    <t>ПОДРЯДЧИК</t>
  </si>
  <si>
    <t>Наименование работ</t>
  </si>
  <si>
    <t>1.</t>
  </si>
  <si>
    <t>3.</t>
  </si>
  <si>
    <t>4.</t>
  </si>
  <si>
    <t>5.</t>
  </si>
  <si>
    <t>6.</t>
  </si>
  <si>
    <t>Высота комнаты</t>
  </si>
  <si>
    <t>7.</t>
  </si>
  <si>
    <t>м</t>
  </si>
  <si>
    <t>ч/час</t>
  </si>
  <si>
    <t xml:space="preserve"> Цена,$</t>
  </si>
  <si>
    <t>Объём работ</t>
  </si>
  <si>
    <t>Стоимость,$</t>
  </si>
  <si>
    <t>Ед.измерения</t>
  </si>
  <si>
    <t>Кисти</t>
  </si>
  <si>
    <t>пар</t>
  </si>
  <si>
    <t>п/м</t>
  </si>
  <si>
    <t>Итого</t>
  </si>
  <si>
    <t>Ширина</t>
  </si>
  <si>
    <t xml:space="preserve"> Хромачева Олега Васильевича</t>
  </si>
  <si>
    <t>Длина поперечин</t>
  </si>
  <si>
    <t>Характеристика крыши</t>
  </si>
  <si>
    <t xml:space="preserve">Длина </t>
  </si>
  <si>
    <t>Высота крыши</t>
  </si>
  <si>
    <t>Выступание карниза</t>
  </si>
  <si>
    <t>Свес со стороны выпусков</t>
  </si>
  <si>
    <t>Свес со стороны сруба</t>
  </si>
  <si>
    <t>Угол установки стропил</t>
  </si>
  <si>
    <t>град</t>
  </si>
  <si>
    <t>Угол между стропилами</t>
  </si>
  <si>
    <t>Характеристика помещений мансарды</t>
  </si>
  <si>
    <t>Ширина комнаты</t>
  </si>
  <si>
    <t>Длина комнаты</t>
  </si>
  <si>
    <t>Длина уклона потолка</t>
  </si>
  <si>
    <t xml:space="preserve">Фасад </t>
  </si>
  <si>
    <t>Вид с верху</t>
  </si>
  <si>
    <t>Настил обрешетки</t>
  </si>
  <si>
    <t xml:space="preserve"> Установка конька</t>
  </si>
  <si>
    <t xml:space="preserve"> на установку крыши на сруб 6м*(5+2)м</t>
  </si>
  <si>
    <t>Хромачева Олега Васильевича</t>
  </si>
  <si>
    <t>Брус 100*150мм</t>
  </si>
  <si>
    <t>м3</t>
  </si>
  <si>
    <t xml:space="preserve"> №   п./п.</t>
  </si>
  <si>
    <t>Элемент  строения</t>
  </si>
  <si>
    <t>Сортамент  материала</t>
  </si>
  <si>
    <t>Ед. изм.</t>
  </si>
  <si>
    <t>Коли- чество</t>
  </si>
  <si>
    <t>Стоимость,  тыс.руб.</t>
  </si>
  <si>
    <t>Половые лаги</t>
  </si>
  <si>
    <t>Стойки</t>
  </si>
  <si>
    <t>Брус 100*150мм*7м</t>
  </si>
  <si>
    <t>Брус 100*150мм*1,5м</t>
  </si>
  <si>
    <t>Прогон</t>
  </si>
  <si>
    <t>Доска обр. 120*40мм*6м</t>
  </si>
  <si>
    <t>Поперечины</t>
  </si>
  <si>
    <t>Крыша, монсарда</t>
  </si>
  <si>
    <t>Косынки, упоры</t>
  </si>
  <si>
    <t>Обрешетка</t>
  </si>
  <si>
    <t>Доска н/о 25мм</t>
  </si>
  <si>
    <t>Фронтон</t>
  </si>
  <si>
    <t>Фронтон глухой</t>
  </si>
  <si>
    <t>Стропила</t>
  </si>
  <si>
    <t>Зашивка стыка сруб-крыша</t>
  </si>
  <si>
    <t>Доска обшивочная 22мм</t>
  </si>
  <si>
    <t>Фронтон с дверью</t>
  </si>
  <si>
    <t>Каркас двери</t>
  </si>
  <si>
    <t>Карнизы</t>
  </si>
  <si>
    <t>Свесы</t>
  </si>
  <si>
    <t>Покрытие крыши</t>
  </si>
  <si>
    <t>Бандаж</t>
  </si>
  <si>
    <t>Лента 0,8*20мм</t>
  </si>
  <si>
    <t>Герметик для рубероида</t>
  </si>
  <si>
    <t>Битумно-сланцевая мастика 5л.</t>
  </si>
  <si>
    <t>Цена,  руб.</t>
  </si>
  <si>
    <t>Объем мат.</t>
  </si>
  <si>
    <t>Доска обр. 120*40мм*0,5</t>
  </si>
  <si>
    <t>Характеристика дома</t>
  </si>
  <si>
    <t xml:space="preserve">Сруб - Длина </t>
  </si>
  <si>
    <t>Сруб - Ширина</t>
  </si>
  <si>
    <t>Высота сруба</t>
  </si>
  <si>
    <t>Размер второго переруба</t>
  </si>
  <si>
    <t>Размер первого переруба</t>
  </si>
  <si>
    <t xml:space="preserve"> </t>
  </si>
  <si>
    <t>Вид с боку</t>
  </si>
  <si>
    <t>Размер выпусков</t>
  </si>
  <si>
    <t>Ширина лестницы</t>
  </si>
  <si>
    <t>Из них балкон</t>
  </si>
  <si>
    <t>Высота стоек стенки</t>
  </si>
  <si>
    <t>Чердак и бок. Помещения</t>
  </si>
  <si>
    <t xml:space="preserve">Ширина </t>
  </si>
  <si>
    <t xml:space="preserve">Высота </t>
  </si>
  <si>
    <t>Ширина боковых помещений</t>
  </si>
  <si>
    <t>Длина уклона бок.пом.</t>
  </si>
  <si>
    <t>Длина стропил</t>
  </si>
  <si>
    <t>Длина свесов</t>
  </si>
  <si>
    <t>Длина укосин 2 ряда</t>
  </si>
  <si>
    <t>Длина укосин 3 ряда</t>
  </si>
  <si>
    <t>Длина укосин 1 ряда</t>
  </si>
  <si>
    <t>Кол. укосин 1 ряда</t>
  </si>
  <si>
    <t>Кол. укосин 2 ряда</t>
  </si>
  <si>
    <t>Кол. укосин 3 ряда</t>
  </si>
  <si>
    <t>Кол. укосин 3 ряда, внутр.н/о</t>
  </si>
  <si>
    <t>Длина чердачных укосин внутр.</t>
  </si>
  <si>
    <t>Продолжение Характеристик крыши</t>
  </si>
  <si>
    <t>Площадь крыши</t>
  </si>
  <si>
    <r>
      <t>м</t>
    </r>
    <r>
      <rPr>
        <vertAlign val="superscript"/>
        <sz val="10"/>
        <rFont val="Arial Cyr"/>
        <family val="2"/>
        <charset val="204"/>
      </rPr>
      <t>2</t>
    </r>
  </si>
  <si>
    <t>Площадь франтонов, 2шт.</t>
  </si>
  <si>
    <t>Площадь карнизов</t>
  </si>
  <si>
    <t>Площадь свесов</t>
  </si>
  <si>
    <t>Количество стропил (пар)</t>
  </si>
  <si>
    <t>Количество потолочн.балок</t>
  </si>
  <si>
    <t>Длина потолочн.балок</t>
  </si>
  <si>
    <t>Количество поперечин</t>
  </si>
  <si>
    <t>Длина лобовых досок</t>
  </si>
  <si>
    <t>Доска обр. 120*50мм*8м</t>
  </si>
  <si>
    <t>Доска обр. 120*40мм*3,7м</t>
  </si>
  <si>
    <t>Укосины 1</t>
  </si>
  <si>
    <t>Брус 100*150мм*2м</t>
  </si>
  <si>
    <t>Укосины 2</t>
  </si>
  <si>
    <t>Укосины 3</t>
  </si>
  <si>
    <t>Брус 100*150мм*2,4м</t>
  </si>
  <si>
    <t>Брус 100*150мм*4м</t>
  </si>
  <si>
    <t>Укосины внутр.</t>
  </si>
  <si>
    <t>Рубероид 20м</t>
  </si>
  <si>
    <r>
      <t>м</t>
    </r>
    <r>
      <rPr>
        <vertAlign val="superscript"/>
        <sz val="10"/>
        <rFont val="Arial Cyr"/>
        <family val="2"/>
        <charset val="204"/>
      </rPr>
      <t>3</t>
    </r>
  </si>
  <si>
    <t>7х</t>
  </si>
  <si>
    <t>2х</t>
  </si>
  <si>
    <t>3х</t>
  </si>
  <si>
    <t>Столбик из кирпича</t>
  </si>
  <si>
    <t>Сруб</t>
  </si>
  <si>
    <t>Прогон 150*150мм*7,2м</t>
  </si>
  <si>
    <t>Вид А</t>
  </si>
  <si>
    <t>А</t>
  </si>
  <si>
    <t>4х</t>
  </si>
  <si>
    <t>Доска 50*150</t>
  </si>
  <si>
    <t>Доску крепить к срубу</t>
  </si>
  <si>
    <t xml:space="preserve">Между доской и срубом </t>
  </si>
  <si>
    <t>проложить утеплитель</t>
  </si>
  <si>
    <t>Установка пола</t>
  </si>
  <si>
    <t>Фундамент</t>
  </si>
  <si>
    <t>Спецификация половой системы</t>
  </si>
  <si>
    <t>Брус 150*150*7,2м</t>
  </si>
  <si>
    <t>Брус 100*150*3м</t>
  </si>
  <si>
    <t>Брус 150*150*6,2м</t>
  </si>
  <si>
    <t>Стяжки</t>
  </si>
  <si>
    <t>Шпильки (Скобы)</t>
  </si>
  <si>
    <t>Прогоны врезать в сруб</t>
  </si>
  <si>
    <t>по водяному уровню</t>
  </si>
  <si>
    <t>Лаги врезать в сруб по шаблону</t>
  </si>
  <si>
    <t>Разметку производить по водяному уровню</t>
  </si>
  <si>
    <t>Кол.</t>
  </si>
  <si>
    <t>Плитка ж/б 50*50см.</t>
  </si>
  <si>
    <t>Фундамент столба</t>
  </si>
  <si>
    <t>Опоры прогонов</t>
  </si>
  <si>
    <t>Кирпич</t>
  </si>
  <si>
    <t xml:space="preserve">Черный пол </t>
  </si>
  <si>
    <t>Доска обр.25мм*3м</t>
  </si>
  <si>
    <t>Песок</t>
  </si>
  <si>
    <t>Элемент  строен</t>
  </si>
  <si>
    <t xml:space="preserve">Ед. </t>
  </si>
  <si>
    <t xml:space="preserve">Сортамент  </t>
  </si>
  <si>
    <t xml:space="preserve">№ </t>
  </si>
  <si>
    <t>Антисептирование</t>
  </si>
  <si>
    <t>Антисептик, кан.10л.</t>
  </si>
  <si>
    <t>Песок 0,6*0,6*0,8м</t>
  </si>
  <si>
    <t>Ж/б плитка 50*50</t>
  </si>
  <si>
    <t>Гвозди</t>
  </si>
  <si>
    <t>кг.</t>
  </si>
  <si>
    <t>Гвозди 100, 150, 200</t>
  </si>
  <si>
    <t>Шканты</t>
  </si>
  <si>
    <t>Шканты 25*25мм</t>
  </si>
  <si>
    <t>Пол</t>
  </si>
  <si>
    <t>Доска пола.45мм</t>
  </si>
  <si>
    <t>Размеры ям под столбы - 0,6*0,6м, глубиной 0,8м</t>
  </si>
  <si>
    <t>При засыпке песок трамбовать и проливать водой</t>
  </si>
  <si>
    <t>в течние пяти дней утром и вечером - 5 ведер за раз</t>
  </si>
  <si>
    <t>Прогоны и лаги антисептировать и антиперировать</t>
  </si>
  <si>
    <t>антисептиком в два слоя.</t>
  </si>
  <si>
    <t xml:space="preserve">Половую доску и дску черного пола покрыть  </t>
  </si>
  <si>
    <t>Плинтус  50*75мм</t>
  </si>
  <si>
    <t>Утепление производить Изовером, укладывая его</t>
  </si>
  <si>
    <t>Рубероид</t>
  </si>
  <si>
    <t>Изовер 50мм</t>
  </si>
  <si>
    <t>1-1 М 2:1</t>
  </si>
  <si>
    <t>Черн.пол</t>
  </si>
  <si>
    <t>Лага</t>
  </si>
  <si>
    <t>на рубероид, уложенный на доску черного пола.</t>
  </si>
  <si>
    <t>Установка потолка</t>
  </si>
  <si>
    <t>Гидроизоляция</t>
  </si>
  <si>
    <t>Керамзит</t>
  </si>
  <si>
    <t>Выпуск</t>
  </si>
  <si>
    <t>Сифон</t>
  </si>
  <si>
    <t>Плен.полиэт.0,5 -2сл.</t>
  </si>
  <si>
    <t>Брусок</t>
  </si>
  <si>
    <t>Доска обр.50мм*3м</t>
  </si>
  <si>
    <t>Пергамин</t>
  </si>
  <si>
    <t>в 3 слоя. Два слоя отдельно, 3-й в составе конструкции.</t>
  </si>
  <si>
    <t>8.</t>
  </si>
  <si>
    <t xml:space="preserve">9. </t>
  </si>
  <si>
    <t>10.</t>
  </si>
  <si>
    <t>11.</t>
  </si>
  <si>
    <t>с песком,уложив его на пергамин и организовав уклоны.</t>
  </si>
  <si>
    <t xml:space="preserve">Гидроизоляцию выполнить двойной полиэт.пленкой </t>
  </si>
  <si>
    <t>Поверх пленки сделать бетонную стяжку толщ.3-5см.</t>
  </si>
  <si>
    <t xml:space="preserve">В полу мойки и парилки сделать вентиляционные </t>
  </si>
  <si>
    <t>отверстия. По два отверстия в противоположных углах</t>
  </si>
  <si>
    <t xml:space="preserve"> каждого помещения. </t>
  </si>
  <si>
    <t xml:space="preserve">Выпуск установить в местах стока, исключив </t>
  </si>
  <si>
    <t>попадание воды под пленку или стяжку.</t>
  </si>
  <si>
    <t xml:space="preserve">Сифон выполнить из трубы ПВХ, выдерживающий </t>
  </si>
  <si>
    <t>замерзание воды.</t>
  </si>
  <si>
    <t>6х</t>
  </si>
  <si>
    <t>Потолочные балки</t>
  </si>
  <si>
    <t>Брус 100*150*7,2м</t>
  </si>
  <si>
    <t>Каркас</t>
  </si>
  <si>
    <t>Доска обр.50мм*4,6м</t>
  </si>
  <si>
    <t xml:space="preserve">Черный потолок </t>
  </si>
  <si>
    <t>Доска обр.25мм*6,2м</t>
  </si>
  <si>
    <t>Ригель</t>
  </si>
  <si>
    <t xml:space="preserve">Касынка </t>
  </si>
  <si>
    <t>Доска 40мм</t>
  </si>
  <si>
    <t>Вид 2</t>
  </si>
  <si>
    <t xml:space="preserve"> М2:1</t>
  </si>
  <si>
    <t>Вид 1</t>
  </si>
  <si>
    <t>Половая лага</t>
  </si>
  <si>
    <t>9х</t>
  </si>
  <si>
    <t>Каркас крыши, веранды и мансарды</t>
  </si>
  <si>
    <t>Франтон с балконом</t>
  </si>
  <si>
    <t>24шт.*0,15=</t>
  </si>
  <si>
    <t>13шт.*0,15=</t>
  </si>
  <si>
    <r>
      <t>м</t>
    </r>
    <r>
      <rPr>
        <vertAlign val="superscript"/>
        <sz val="11"/>
        <rFont val="Times New Roman"/>
        <family val="1"/>
      </rPr>
      <t>2</t>
    </r>
  </si>
  <si>
    <r>
      <t>м</t>
    </r>
    <r>
      <rPr>
        <vertAlign val="superscript"/>
        <sz val="11"/>
        <rFont val="Times New Roman"/>
        <family val="1"/>
      </rPr>
      <t>3</t>
    </r>
  </si>
  <si>
    <t>Утепление мойки и  парилки производить керамзитом</t>
  </si>
  <si>
    <t>Брусок 50*50</t>
  </si>
  <si>
    <t>Брус 100*150мм*6м</t>
  </si>
  <si>
    <t>Брус 150*150мм*6м</t>
  </si>
  <si>
    <t>Доска обр. 25мм</t>
  </si>
  <si>
    <t>Доска обр. 150*50мм*6м</t>
  </si>
  <si>
    <t>Брусок 50*50мм*6м</t>
  </si>
  <si>
    <t>Доска пола 38 мм</t>
  </si>
  <si>
    <t>Доска строганая. 145*22мм*6м</t>
  </si>
  <si>
    <t>Доска н/о</t>
  </si>
  <si>
    <t>Брус 150*150мм*7м</t>
  </si>
  <si>
    <t>Доска обр. 50*150мм*7м</t>
  </si>
  <si>
    <t>Брус 100*150мм*7,2м</t>
  </si>
  <si>
    <t>Заказ № 2 Лаша</t>
  </si>
  <si>
    <t>Закупки в магазине</t>
  </si>
  <si>
    <t>Наименование  материала</t>
  </si>
  <si>
    <t>Цемент М500</t>
  </si>
  <si>
    <t>меш.</t>
  </si>
  <si>
    <t>Плитка 40*40*5</t>
  </si>
  <si>
    <t>Пакля 60кг.</t>
  </si>
  <si>
    <t>тюк</t>
  </si>
  <si>
    <t>Антисептик "Сенеж" 10л.</t>
  </si>
  <si>
    <t>кан</t>
  </si>
  <si>
    <t>Стяжки 300мм</t>
  </si>
  <si>
    <t>Скобы, гвозди 200,150,120</t>
  </si>
  <si>
    <t>10+3*5</t>
  </si>
  <si>
    <t>Уровень водяной 10м</t>
  </si>
  <si>
    <t>Провод 1,5-30м, розеки</t>
  </si>
  <si>
    <t>30м+5шт.</t>
  </si>
  <si>
    <t>Картошка</t>
  </si>
  <si>
    <t>Всего</t>
  </si>
  <si>
    <t>Заказ № 1 Анатолий Васильевич</t>
  </si>
  <si>
    <t>Доска 50*100*1,9</t>
  </si>
  <si>
    <t>Дверь ДФГ 0,8*1,9</t>
  </si>
  <si>
    <t>Каркас крыши, обрешетка, окно, дверь</t>
  </si>
  <si>
    <t>Прогон 150*150</t>
  </si>
  <si>
    <t>Половые лаги 100*150</t>
  </si>
  <si>
    <t>Доска обр.50мм*150*7м</t>
  </si>
  <si>
    <t>Брус 100*150*1,6м</t>
  </si>
  <si>
    <t>Укосины</t>
  </si>
  <si>
    <t>Доска обр.50*150мм*1,77м</t>
  </si>
  <si>
    <t>Доска обр.50*150мм*3м</t>
  </si>
  <si>
    <t>Доска обр.25*150мм*5,66м</t>
  </si>
  <si>
    <t>Доска обр.25*150мм*2,34м</t>
  </si>
  <si>
    <t>Доска обр.50*100мм*2м</t>
  </si>
  <si>
    <t>Вставка дверная</t>
  </si>
  <si>
    <t>Вставка окнонная</t>
  </si>
  <si>
    <t>Чердак</t>
  </si>
  <si>
    <t>Доска н/о25мм*2,34м</t>
  </si>
  <si>
    <t>Доска н/о.25мм*5,66м</t>
  </si>
  <si>
    <t>Доска н/о.25мм*3,14м</t>
  </si>
  <si>
    <t>Доска н/о25мм*4,86м</t>
  </si>
  <si>
    <t>Доска н/о25мм*4,36м</t>
  </si>
  <si>
    <t>Доска н/о.25мм*4,34м</t>
  </si>
  <si>
    <t>Доска н/о25мм*5,16м</t>
  </si>
  <si>
    <t>Доска н/о25мм*1,84м</t>
  </si>
  <si>
    <t>Брус 150*150мм</t>
  </si>
  <si>
    <t>Двери 1эт. 2,06*0,86</t>
  </si>
  <si>
    <t>Двери 2эт. 2,06*0,76</t>
  </si>
  <si>
    <t>Окна 1эт. 1,2*1,0</t>
  </si>
  <si>
    <t>Окна 2эт. 1,2*0,6 без кор.</t>
  </si>
  <si>
    <t>Окна 1эт. 0,79*0,45</t>
  </si>
  <si>
    <t>Доска 50*100*1,15</t>
  </si>
  <si>
    <t>Окно</t>
  </si>
  <si>
    <t>Доска пола 150мм*1,0м</t>
  </si>
  <si>
    <t>Доска пола 150мм*1,27м</t>
  </si>
  <si>
    <t>Доска обр.50*100мм*1,2м</t>
  </si>
  <si>
    <t>2,78*</t>
  </si>
  <si>
    <t>1,66*</t>
  </si>
  <si>
    <t>Спецификация веранды, окна</t>
  </si>
  <si>
    <t>Спецификация Крыши</t>
  </si>
  <si>
    <t>Спецификация Фасада</t>
  </si>
  <si>
    <t>Веранда</t>
  </si>
  <si>
    <t>Брус 150*150*1,6м</t>
  </si>
  <si>
    <t>Стойки веранды</t>
  </si>
  <si>
    <t>Брус 150*150*2,45м</t>
  </si>
  <si>
    <t>Перемычки</t>
  </si>
  <si>
    <t>Брус 100*150*1,5м</t>
  </si>
  <si>
    <t>Брус 100*150*0,8м</t>
  </si>
  <si>
    <t>Перемычка</t>
  </si>
  <si>
    <t>Брус 100*150*4,3м</t>
  </si>
  <si>
    <t>Стойки двери</t>
  </si>
  <si>
    <t>Брус 100*150*2,1м</t>
  </si>
  <si>
    <t>Стойки окон</t>
  </si>
  <si>
    <t>Брус 100*150*0,6м</t>
  </si>
  <si>
    <t>Поперечина</t>
  </si>
  <si>
    <t>Макрофлекс 0,75л</t>
  </si>
  <si>
    <t>Уплачено</t>
  </si>
  <si>
    <r>
      <t>м</t>
    </r>
    <r>
      <rPr>
        <vertAlign val="superscript"/>
        <sz val="12"/>
        <rFont val="Times New Roman"/>
        <family val="1"/>
      </rPr>
      <t>3</t>
    </r>
  </si>
  <si>
    <t>Погрузка (3*30)</t>
  </si>
  <si>
    <t>Разгрузка и укл.(3*40)</t>
  </si>
  <si>
    <t xml:space="preserve"> СМЕТА  РАБОТ по дому</t>
  </si>
  <si>
    <t>на дом</t>
  </si>
  <si>
    <t>Ярославское шоссе 111 км.</t>
  </si>
  <si>
    <t>Стоимость, руб.</t>
  </si>
  <si>
    <t>Рубка и установка 3-х венцов</t>
  </si>
  <si>
    <t>№ п./п</t>
  </si>
  <si>
    <t>Конопатка сруба снаружи</t>
  </si>
  <si>
    <t>Внешний сруб</t>
  </si>
  <si>
    <t>перерубы</t>
  </si>
  <si>
    <t>Конопатка сруба изнутри (всего)</t>
  </si>
  <si>
    <t xml:space="preserve">Разметка прогонов по размерам и нулю </t>
  </si>
  <si>
    <t>Разметка и откопка ям под столбики</t>
  </si>
  <si>
    <t>Засыпка и трамбовка ям (16)</t>
  </si>
  <si>
    <t>Установка прогонов по нулю и уровню</t>
  </si>
  <si>
    <t>Разметка и установка половых лаг по нулю и уровню</t>
  </si>
  <si>
    <t>Антисептирование прогонов и лаг</t>
  </si>
  <si>
    <r>
      <t>м</t>
    </r>
    <r>
      <rPr>
        <vertAlign val="superscript"/>
        <sz val="12"/>
        <rFont val="Times New Roman"/>
        <family val="1"/>
      </rPr>
      <t>2</t>
    </r>
  </si>
  <si>
    <t>Нарезка брусков для черного пола (всего)</t>
  </si>
  <si>
    <t>для парилки и мойки длинной 2,9м</t>
  </si>
  <si>
    <t>для комнаты длинной 2,75м</t>
  </si>
  <si>
    <t>Полы</t>
  </si>
  <si>
    <t>Разметка нуля по водяному уровню и фундаменту</t>
  </si>
  <si>
    <t>Укрепление перерубов</t>
  </si>
  <si>
    <t>Кладка столбиков (1,5 кирпича)</t>
  </si>
  <si>
    <t>Настил черного пола (всего)</t>
  </si>
  <si>
    <t>Настил чистого пола 1-го этажа</t>
  </si>
  <si>
    <t>Настил чистого пола 2-го этажа</t>
  </si>
  <si>
    <t>Мансарда</t>
  </si>
  <si>
    <t>Установка ригелей по нулю и уровню</t>
  </si>
  <si>
    <t>Разметка и установка потолочных балок по нулю и уровню</t>
  </si>
  <si>
    <t>Установка опорных столбов</t>
  </si>
  <si>
    <t>Изготовление и установка страпильных пар</t>
  </si>
  <si>
    <t>Изготовление и установка укосин 3м.</t>
  </si>
  <si>
    <t>Изготовление и установка укосин 1,8м.</t>
  </si>
  <si>
    <t>Изготовление и установка укосин 4,3м.</t>
  </si>
  <si>
    <t>Настил рубероида</t>
  </si>
  <si>
    <t>Настил гофролиста</t>
  </si>
  <si>
    <t>Подшивка свесов</t>
  </si>
  <si>
    <t>Подшивка карнизов</t>
  </si>
  <si>
    <t>Установка лобовых досок</t>
  </si>
  <si>
    <t>Утепление Изовером</t>
  </si>
  <si>
    <t>Утепление Керомзитом</t>
  </si>
  <si>
    <t>Заливка стяжки</t>
  </si>
  <si>
    <t>Подщивка заднего франтона</t>
  </si>
  <si>
    <t>Подщивка переднего франтона</t>
  </si>
  <si>
    <t>Обшивка балкона вагонкой</t>
  </si>
  <si>
    <t>№ ед. расц.</t>
  </si>
  <si>
    <t xml:space="preserve"> Установка Каркаса под окна и дверь</t>
  </si>
  <si>
    <t>Цоколь</t>
  </si>
  <si>
    <t>Заливка цементной стяжки 3-5 см.</t>
  </si>
  <si>
    <t xml:space="preserve">Разметка и установка половых лаг по нулю и уровню </t>
  </si>
  <si>
    <t>Заделка кирпичом пустот между фундаментом и срубом</t>
  </si>
  <si>
    <t>Обшивка дома</t>
  </si>
  <si>
    <t>Устройство каркаса веранды</t>
  </si>
  <si>
    <t>Острожка  и установка поперечин</t>
  </si>
  <si>
    <t>Острожка и установка укосин</t>
  </si>
  <si>
    <t>Установка каркаса под обшивку</t>
  </si>
  <si>
    <t>Обшивка строганой доской 15см (гребенкой)</t>
  </si>
  <si>
    <t>Установка каркаса под отливы</t>
  </si>
  <si>
    <t>Установка отливов</t>
  </si>
  <si>
    <t>Установка пилястр</t>
  </si>
  <si>
    <t>Покрытие Пинотексом дома и франтонов</t>
  </si>
  <si>
    <t>Покрытие Пинотексом карнизов и свесов</t>
  </si>
  <si>
    <t>Покрытие Пинотексом балкона</t>
  </si>
  <si>
    <t>Покрытие Пинотексом дверей и окон сруба</t>
  </si>
  <si>
    <t xml:space="preserve">Настил черного потолка </t>
  </si>
  <si>
    <t>27-М6</t>
  </si>
  <si>
    <t>6-М154</t>
  </si>
  <si>
    <t>1-М46</t>
  </si>
  <si>
    <t>Коэф. Пересчета вып. 6/01</t>
  </si>
  <si>
    <t>1-М63</t>
  </si>
  <si>
    <t>8-М76</t>
  </si>
  <si>
    <t>27-М148</t>
  </si>
  <si>
    <t>Настил черного пола с антисептированием (всего)</t>
  </si>
  <si>
    <t>8-М82</t>
  </si>
  <si>
    <t xml:space="preserve">Устройство гидроизоляции полиэтилен.пленкой и рубероидом </t>
  </si>
  <si>
    <t>8-М37</t>
  </si>
  <si>
    <t>8-М58</t>
  </si>
  <si>
    <t>8-М66,67</t>
  </si>
  <si>
    <t>7-М207</t>
  </si>
  <si>
    <t>8-М190</t>
  </si>
  <si>
    <t xml:space="preserve">Железнение цементной стяжки </t>
  </si>
  <si>
    <t>8-М98</t>
  </si>
  <si>
    <t>Изготовление и установка стропильных пар</t>
  </si>
  <si>
    <t>27-М49</t>
  </si>
  <si>
    <t>27-М54</t>
  </si>
  <si>
    <t>7-М259</t>
  </si>
  <si>
    <t>Р8-199,201</t>
  </si>
  <si>
    <t>27-М116</t>
  </si>
  <si>
    <t>Подшивка свесов (без стоимости материалов)</t>
  </si>
  <si>
    <t>27-М117</t>
  </si>
  <si>
    <t>17М-156</t>
  </si>
  <si>
    <t>4-М175</t>
  </si>
  <si>
    <t>7-М198</t>
  </si>
  <si>
    <t>4М-1</t>
  </si>
  <si>
    <t>Острожка и установка столбов (без стоимости материала)</t>
  </si>
  <si>
    <r>
      <t>м</t>
    </r>
    <r>
      <rPr>
        <vertAlign val="superscript"/>
        <sz val="12"/>
        <rFont val="Times New Roman"/>
        <family val="1"/>
      </rPr>
      <t>2 пола</t>
    </r>
  </si>
  <si>
    <t>27-М126</t>
  </si>
  <si>
    <t xml:space="preserve"> Цена, руб.</t>
  </si>
  <si>
    <t>Курс</t>
  </si>
  <si>
    <t xml:space="preserve"> СМЕТА по ОЕР для Москвы</t>
  </si>
  <si>
    <t>Врезка замков и навеска дверей</t>
  </si>
  <si>
    <t xml:space="preserve">Остекление </t>
  </si>
  <si>
    <t>С накл.расходами К-1,173</t>
  </si>
  <si>
    <t>С зимним удорож. К-1,019</t>
  </si>
  <si>
    <t>НДС 20%</t>
  </si>
  <si>
    <t xml:space="preserve">Всего по смете </t>
  </si>
  <si>
    <t>Установка отливовна на окна</t>
  </si>
  <si>
    <t>Транспортные расходы на покупные материалы</t>
  </si>
  <si>
    <t>Окна и двери (без стоимости блоков и приб)</t>
  </si>
  <si>
    <t>Прорез сруба, крепеж, установка каркаса и двери 0,8*2м</t>
  </si>
  <si>
    <t>27М-74</t>
  </si>
  <si>
    <t>Прорез сруба, крепеж, установка каркаса и окон 1*1,2м</t>
  </si>
  <si>
    <t>Прорез сруба, установка окна 0,45*0,8м</t>
  </si>
  <si>
    <t>27М-80</t>
  </si>
  <si>
    <t>27М-60</t>
  </si>
  <si>
    <t>27М-70</t>
  </si>
  <si>
    <t>22М-14, т.ч. п3.2</t>
  </si>
  <si>
    <t>Установка окон -2 эт.</t>
  </si>
  <si>
    <t>Отделка дверных проемов  кор. и наличниками (1-2эт.)</t>
  </si>
  <si>
    <t>Отделка окон (1-2 эт.)</t>
  </si>
  <si>
    <t>С план.накопл. К-1,08</t>
  </si>
  <si>
    <t>Настил рубероида с креплением стыков рейкой</t>
  </si>
  <si>
    <t>Замки врезные</t>
  </si>
  <si>
    <t>Ручки дверные</t>
  </si>
  <si>
    <t>Петли</t>
  </si>
  <si>
    <t>Септик (30.08)</t>
  </si>
  <si>
    <t>Планировка</t>
  </si>
  <si>
    <t>Траншея</t>
  </si>
  <si>
    <t>Грунт</t>
  </si>
  <si>
    <t>Подушка песч.</t>
  </si>
  <si>
    <t>Бетон</t>
  </si>
  <si>
    <t>Арматута</t>
  </si>
  <si>
    <t>Ф8</t>
  </si>
  <si>
    <t>Пристрйка Фундамент - план</t>
  </si>
  <si>
    <t>кг</t>
  </si>
  <si>
    <t>Пристройка</t>
  </si>
  <si>
    <t>Рубероид 2 слоя</t>
  </si>
</sst>
</file>

<file path=xl/styles.xml><?xml version="1.0" encoding="utf-8"?>
<styleSheet xmlns="http://schemas.openxmlformats.org/spreadsheetml/2006/main">
  <numFmts count="10">
    <numFmt numFmtId="41" formatCode="_-* #,##0_р_._-;\-* #,##0_р_._-;_-* &quot;-&quot;_р_._-;_-@_-"/>
    <numFmt numFmtId="164" formatCode="_-* #,##0.0_р_._-;\-* #,##0.0_р_._-;_-* &quot;-&quot;_р_._-;_-@_-"/>
    <numFmt numFmtId="165" formatCode="_-* #,##0.0_р_._-;\-* #,##0.0_р_._-;_-* &quot;-&quot;?_р_._-;_-@_-"/>
    <numFmt numFmtId="166" formatCode="0.0"/>
    <numFmt numFmtId="167" formatCode="0.000"/>
    <numFmt numFmtId="168" formatCode="_-* #,##0.00_р_._-;\-* #,##0.00_р_._-;_-* &quot;-&quot;_р_._-;_-@_-"/>
    <numFmt numFmtId="169" formatCode="#,##0.000_ ;\-#,##0.000\ "/>
    <numFmt numFmtId="170" formatCode="#,##0.00_р_."/>
    <numFmt numFmtId="171" formatCode="#,##0.00&quot;р.&quot;"/>
    <numFmt numFmtId="172" formatCode="[$$-409]#,##0.00"/>
  </numFmts>
  <fonts count="48">
    <font>
      <sz val="10"/>
      <name val="Arial Cyr"/>
      <charset val="204"/>
    </font>
    <font>
      <sz val="10"/>
      <name val="Arial Cyr"/>
      <charset val="204"/>
    </font>
    <font>
      <b/>
      <sz val="12"/>
      <name val="Century Schoolbook"/>
      <family val="1"/>
      <charset val="204"/>
    </font>
    <font>
      <sz val="10"/>
      <name val="Century Schoolbook"/>
      <family val="1"/>
      <charset val="204"/>
    </font>
    <font>
      <sz val="10"/>
      <color indexed="10"/>
      <name val="Arial Cyr"/>
      <charset val="204"/>
    </font>
    <font>
      <sz val="10"/>
      <color indexed="10"/>
      <name val="Century Schoolbook"/>
      <family val="1"/>
      <charset val="204"/>
    </font>
    <font>
      <sz val="10"/>
      <color indexed="10"/>
      <name val="Courier New Cyr"/>
      <family val="3"/>
      <charset val="204"/>
    </font>
    <font>
      <b/>
      <sz val="14"/>
      <color indexed="10"/>
      <name val="Courier New Cyr"/>
      <family val="3"/>
      <charset val="204"/>
    </font>
    <font>
      <b/>
      <sz val="20"/>
      <color indexed="10"/>
      <name val="Arial Cyr"/>
      <family val="2"/>
      <charset val="204"/>
    </font>
    <font>
      <b/>
      <sz val="20"/>
      <color indexed="10"/>
      <name val="Bookman Old Style"/>
      <family val="1"/>
      <charset val="204"/>
    </font>
    <font>
      <sz val="10"/>
      <color indexed="12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20"/>
      <color indexed="10"/>
      <name val="Times New Roman"/>
      <family val="1"/>
    </font>
    <font>
      <vertAlign val="superscript"/>
      <sz val="10"/>
      <name val="Arial Cyr"/>
      <family val="2"/>
      <charset val="204"/>
    </font>
    <font>
      <sz val="12"/>
      <color indexed="10"/>
      <name val="Century Schoolbook"/>
      <family val="1"/>
    </font>
    <font>
      <sz val="18"/>
      <name val="Times New Roman"/>
      <family val="1"/>
    </font>
    <font>
      <b/>
      <sz val="26"/>
      <name val="Times New Roman"/>
      <family val="1"/>
    </font>
    <font>
      <sz val="12"/>
      <name val="Times New Roman"/>
      <family val="1"/>
    </font>
    <font>
      <b/>
      <u/>
      <sz val="11"/>
      <name val="Arial Cyr"/>
      <family val="2"/>
      <charset val="204"/>
    </font>
    <font>
      <sz val="10"/>
      <name val="Times New Roman"/>
      <family val="1"/>
    </font>
    <font>
      <sz val="14"/>
      <name val="Arial Cyr"/>
      <family val="2"/>
      <charset val="204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1"/>
      <name val="Arial Cyr"/>
      <family val="2"/>
      <charset val="204"/>
    </font>
    <font>
      <b/>
      <sz val="10"/>
      <name val="Times New Roman"/>
      <family val="1"/>
    </font>
    <font>
      <b/>
      <sz val="16"/>
      <color indexed="10"/>
      <name val="Times New Roman"/>
      <family val="1"/>
    </font>
    <font>
      <b/>
      <sz val="18"/>
      <color indexed="1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Arial Cyr"/>
      <charset val="204"/>
    </font>
    <font>
      <b/>
      <sz val="14"/>
      <color indexed="10"/>
      <name val="Arial Cyr"/>
      <family val="2"/>
      <charset val="204"/>
    </font>
    <font>
      <sz val="12"/>
      <name val="Arial Cyr"/>
      <family val="2"/>
      <charset val="204"/>
    </font>
    <font>
      <vertAlign val="superscript"/>
      <sz val="12"/>
      <name val="Times New Roman"/>
      <family val="1"/>
    </font>
    <font>
      <b/>
      <sz val="12"/>
      <color indexed="10"/>
      <name val="Times New Roman"/>
      <family val="1"/>
    </font>
    <font>
      <b/>
      <sz val="14"/>
      <color indexed="10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0"/>
      <color indexed="81"/>
      <name val="Tahoma"/>
      <charset val="204"/>
    </font>
    <font>
      <b/>
      <sz val="10"/>
      <color indexed="81"/>
      <name val="Tahoma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4" fontId="0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Continuous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centerContinuous"/>
    </xf>
    <xf numFmtId="0" fontId="4" fillId="0" borderId="0" xfId="0" applyFont="1" applyAlignment="1"/>
    <xf numFmtId="0" fontId="10" fillId="0" borderId="0" xfId="0" applyFont="1"/>
    <xf numFmtId="0" fontId="12" fillId="0" borderId="0" xfId="0" applyFont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0" xfId="0" applyBorder="1" applyAlignment="1"/>
    <xf numFmtId="0" fontId="0" fillId="0" borderId="8" xfId="0" applyBorder="1"/>
    <xf numFmtId="166" fontId="0" fillId="0" borderId="0" xfId="0" applyNumberForma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 applyAlignment="1"/>
    <xf numFmtId="0" fontId="0" fillId="0" borderId="0" xfId="0" applyFill="1" applyBorder="1"/>
    <xf numFmtId="0" fontId="0" fillId="0" borderId="12" xfId="0" applyBorder="1"/>
    <xf numFmtId="0" fontId="0" fillId="0" borderId="10" xfId="0" applyFill="1" applyBorder="1"/>
    <xf numFmtId="0" fontId="13" fillId="0" borderId="0" xfId="0" applyFont="1" applyAlignment="1"/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5" xfId="0" applyBorder="1" applyAlignment="1"/>
    <xf numFmtId="0" fontId="0" fillId="0" borderId="10" xfId="0" applyBorder="1" applyAlignment="1"/>
    <xf numFmtId="166" fontId="0" fillId="0" borderId="0" xfId="0" applyNumberFormat="1" applyBorder="1" applyAlignment="1">
      <alignment horizontal="center" textRotation="90"/>
    </xf>
    <xf numFmtId="0" fontId="0" fillId="0" borderId="7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0" xfId="0" applyFont="1" applyBorder="1"/>
    <xf numFmtId="0" fontId="0" fillId="0" borderId="9" xfId="0" applyBorder="1" applyAlignment="1">
      <alignment horizontal="right"/>
    </xf>
    <xf numFmtId="166" fontId="0" fillId="2" borderId="5" xfId="0" applyNumberFormat="1" applyFill="1" applyBorder="1"/>
    <xf numFmtId="166" fontId="0" fillId="2" borderId="0" xfId="0" applyNumberFormat="1" applyFill="1" applyBorder="1"/>
    <xf numFmtId="166" fontId="0" fillId="2" borderId="10" xfId="0" applyNumberFormat="1" applyFill="1" applyBorder="1"/>
    <xf numFmtId="2" fontId="0" fillId="2" borderId="5" xfId="0" applyNumberFormat="1" applyFill="1" applyBorder="1"/>
    <xf numFmtId="0" fontId="0" fillId="2" borderId="0" xfId="0" applyFill="1" applyBorder="1"/>
    <xf numFmtId="2" fontId="0" fillId="2" borderId="0" xfId="0" applyNumberFormat="1" applyFill="1" applyBorder="1"/>
    <xf numFmtId="0" fontId="0" fillId="2" borderId="10" xfId="0" applyFill="1" applyBorder="1"/>
    <xf numFmtId="0" fontId="0" fillId="3" borderId="5" xfId="0" applyFill="1" applyBorder="1"/>
    <xf numFmtId="0" fontId="0" fillId="3" borderId="0" xfId="0" applyFill="1" applyBorder="1"/>
    <xf numFmtId="1" fontId="0" fillId="3" borderId="0" xfId="0" applyNumberFormat="1" applyFill="1" applyBorder="1"/>
    <xf numFmtId="166" fontId="0" fillId="3" borderId="0" xfId="0" applyNumberFormat="1" applyFill="1" applyBorder="1"/>
    <xf numFmtId="166" fontId="0" fillId="3" borderId="10" xfId="0" applyNumberFormat="1" applyFill="1" applyBorder="1"/>
    <xf numFmtId="0" fontId="0" fillId="0" borderId="0" xfId="0" applyBorder="1" applyAlignment="1">
      <alignment horizontal="center" vertical="center" textRotation="165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textRotation="90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19" fillId="4" borderId="14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textRotation="90"/>
    </xf>
    <xf numFmtId="2" fontId="0" fillId="0" borderId="0" xfId="0" applyNumberFormat="1" applyBorder="1" applyAlignment="1">
      <alignment horizontal="center" vertical="center" textRotation="90"/>
    </xf>
    <xf numFmtId="2" fontId="0" fillId="0" borderId="0" xfId="0" applyNumberFormat="1" applyBorder="1" applyAlignment="1">
      <alignment horizontal="left" vertical="center" textRotation="90"/>
    </xf>
    <xf numFmtId="0" fontId="0" fillId="0" borderId="0" xfId="0" applyBorder="1" applyAlignment="1">
      <alignment horizontal="left" vertical="center" textRotation="90"/>
    </xf>
    <xf numFmtId="0" fontId="0" fillId="0" borderId="0" xfId="0" applyBorder="1" applyAlignment="1">
      <alignment horizontal="right" textRotation="90"/>
    </xf>
    <xf numFmtId="0" fontId="22" fillId="0" borderId="0" xfId="0" applyFont="1" applyBorder="1"/>
    <xf numFmtId="0" fontId="22" fillId="0" borderId="0" xfId="0" applyFont="1" applyFill="1" applyBorder="1"/>
    <xf numFmtId="0" fontId="23" fillId="0" borderId="0" xfId="0" applyFont="1" applyAlignment="1">
      <alignment horizontal="center" vertical="center"/>
    </xf>
    <xf numFmtId="0" fontId="11" fillId="0" borderId="0" xfId="0" applyFont="1"/>
    <xf numFmtId="0" fontId="24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2" fontId="29" fillId="0" borderId="0" xfId="0" applyNumberFormat="1" applyFont="1" applyBorder="1" applyAlignment="1">
      <alignment horizontal="center" textRotation="90"/>
    </xf>
    <xf numFmtId="0" fontId="29" fillId="0" borderId="1" xfId="0" applyFont="1" applyBorder="1" applyAlignment="1">
      <alignment horizontal="center"/>
    </xf>
    <xf numFmtId="0" fontId="19" fillId="0" borderId="0" xfId="0" applyFont="1"/>
    <xf numFmtId="0" fontId="0" fillId="0" borderId="0" xfId="0" applyBorder="1" applyAlignment="1">
      <alignment horizontal="center" vertical="top" textRotation="90"/>
    </xf>
    <xf numFmtId="0" fontId="29" fillId="0" borderId="0" xfId="0" applyFont="1" applyBorder="1"/>
    <xf numFmtId="166" fontId="29" fillId="0" borderId="0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0" xfId="0" applyFont="1" applyFill="1" applyBorder="1"/>
    <xf numFmtId="0" fontId="29" fillId="0" borderId="2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4" borderId="2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3" fillId="0" borderId="0" xfId="0" applyFont="1" applyBorder="1" applyAlignment="1">
      <alignment horizontal="center" textRotation="180"/>
    </xf>
    <xf numFmtId="0" fontId="13" fillId="0" borderId="0" xfId="0" applyFont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26" fillId="0" borderId="0" xfId="0" applyFont="1" applyBorder="1"/>
    <xf numFmtId="0" fontId="21" fillId="0" borderId="0" xfId="0" applyFont="1" applyBorder="1"/>
    <xf numFmtId="2" fontId="0" fillId="0" borderId="0" xfId="0" applyNumberFormat="1" applyBorder="1" applyAlignment="1">
      <alignment horizontal="center" textRotation="153"/>
    </xf>
    <xf numFmtId="0" fontId="25" fillId="0" borderId="0" xfId="0" applyFont="1" applyBorder="1"/>
    <xf numFmtId="0" fontId="0" fillId="0" borderId="0" xfId="0" applyAlignment="1">
      <alignment horizontal="center" textRotation="90"/>
    </xf>
    <xf numFmtId="0" fontId="13" fillId="0" borderId="0" xfId="0" applyFont="1" applyBorder="1" applyAlignment="1"/>
    <xf numFmtId="2" fontId="29" fillId="0" borderId="0" xfId="0" applyNumberFormat="1" applyFont="1" applyBorder="1" applyAlignment="1">
      <alignment horizontal="center"/>
    </xf>
    <xf numFmtId="0" fontId="19" fillId="0" borderId="0" xfId="0" applyFont="1" applyBorder="1"/>
    <xf numFmtId="0" fontId="19" fillId="4" borderId="17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164" fontId="19" fillId="0" borderId="18" xfId="1" applyNumberFormat="1" applyFont="1" applyBorder="1" applyAlignment="1">
      <alignment horizontal="center"/>
    </xf>
    <xf numFmtId="165" fontId="19" fillId="0" borderId="18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9" fillId="0" borderId="1" xfId="1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19" fillId="0" borderId="0" xfId="1" applyNumberFormat="1" applyFont="1" applyAlignment="1">
      <alignment horizontal="center"/>
    </xf>
    <xf numFmtId="169" fontId="19" fillId="0" borderId="18" xfId="0" applyNumberFormat="1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164" fontId="35" fillId="0" borderId="20" xfId="1" applyNumberFormat="1" applyFont="1" applyBorder="1" applyAlignment="1">
      <alignment horizontal="center"/>
    </xf>
    <xf numFmtId="165" fontId="35" fillId="5" borderId="9" xfId="0" applyNumberFormat="1" applyFont="1" applyFill="1" applyBorder="1"/>
    <xf numFmtId="0" fontId="35" fillId="0" borderId="0" xfId="0" applyFont="1" applyBorder="1"/>
    <xf numFmtId="0" fontId="35" fillId="0" borderId="0" xfId="0" applyFont="1"/>
    <xf numFmtId="0" fontId="19" fillId="3" borderId="18" xfId="0" applyFont="1" applyFill="1" applyBorder="1"/>
    <xf numFmtId="0" fontId="19" fillId="3" borderId="1" xfId="0" applyFont="1" applyFill="1" applyBorder="1"/>
    <xf numFmtId="170" fontId="13" fillId="6" borderId="21" xfId="0" applyNumberFormat="1" applyFont="1" applyFill="1" applyBorder="1" applyAlignment="1">
      <alignment horizontal="right"/>
    </xf>
    <xf numFmtId="0" fontId="19" fillId="4" borderId="13" xfId="0" applyFont="1" applyFill="1" applyBorder="1" applyAlignment="1">
      <alignment horizontal="center"/>
    </xf>
    <xf numFmtId="0" fontId="19" fillId="3" borderId="19" xfId="0" applyFont="1" applyFill="1" applyBorder="1"/>
    <xf numFmtId="164" fontId="19" fillId="0" borderId="19" xfId="1" applyNumberFormat="1" applyFont="1" applyBorder="1" applyAlignment="1">
      <alignment horizontal="center"/>
    </xf>
    <xf numFmtId="169" fontId="19" fillId="0" borderId="19" xfId="0" applyNumberFormat="1" applyFont="1" applyBorder="1" applyAlignment="1">
      <alignment horizontal="center"/>
    </xf>
    <xf numFmtId="164" fontId="35" fillId="0" borderId="22" xfId="1" applyNumberFormat="1" applyFont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3" borderId="3" xfId="0" applyFont="1" applyFill="1" applyBorder="1"/>
    <xf numFmtId="169" fontId="19" fillId="0" borderId="24" xfId="0" applyNumberFormat="1" applyFont="1" applyBorder="1" applyAlignment="1">
      <alignment horizontal="center"/>
    </xf>
    <xf numFmtId="164" fontId="35" fillId="0" borderId="25" xfId="1" applyNumberFormat="1" applyFont="1" applyBorder="1" applyAlignment="1">
      <alignment horizontal="center"/>
    </xf>
    <xf numFmtId="164" fontId="19" fillId="6" borderId="26" xfId="1" applyNumberFormat="1" applyFont="1" applyFill="1" applyBorder="1" applyAlignment="1">
      <alignment horizontal="center"/>
    </xf>
    <xf numFmtId="164" fontId="35" fillId="5" borderId="27" xfId="1" applyNumberFormat="1" applyFont="1" applyFill="1" applyBorder="1" applyAlignment="1">
      <alignment horizontal="center"/>
    </xf>
    <xf numFmtId="165" fontId="19" fillId="0" borderId="19" xfId="0" applyNumberFormat="1" applyFont="1" applyBorder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0" fontId="28" fillId="0" borderId="0" xfId="0" applyFont="1"/>
    <xf numFmtId="0" fontId="35" fillId="7" borderId="26" xfId="0" applyFont="1" applyFill="1" applyBorder="1" applyAlignment="1">
      <alignment horizontal="center" vertical="center" wrapText="1"/>
    </xf>
    <xf numFmtId="0" fontId="35" fillId="7" borderId="28" xfId="0" applyFont="1" applyFill="1" applyBorder="1" applyAlignment="1">
      <alignment horizontal="center" vertical="center" wrapText="1"/>
    </xf>
    <xf numFmtId="0" fontId="35" fillId="7" borderId="27" xfId="0" applyFont="1" applyFill="1" applyBorder="1" applyAlignment="1">
      <alignment horizontal="center" vertical="center" wrapText="1"/>
    </xf>
    <xf numFmtId="0" fontId="35" fillId="7" borderId="29" xfId="0" applyFont="1" applyFill="1" applyBorder="1" applyAlignment="1">
      <alignment horizontal="center" vertical="center" wrapText="1"/>
    </xf>
    <xf numFmtId="0" fontId="35" fillId="7" borderId="30" xfId="0" applyFont="1" applyFill="1" applyBorder="1" applyAlignment="1">
      <alignment horizontal="center" vertical="center" wrapText="1"/>
    </xf>
    <xf numFmtId="0" fontId="35" fillId="7" borderId="31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right"/>
    </xf>
    <xf numFmtId="171" fontId="27" fillId="5" borderId="27" xfId="0" applyNumberFormat="1" applyFont="1" applyFill="1" applyBorder="1" applyAlignment="1">
      <alignment horizontal="right"/>
    </xf>
    <xf numFmtId="170" fontId="37" fillId="6" borderId="21" xfId="0" applyNumberFormat="1" applyFont="1" applyFill="1" applyBorder="1" applyAlignment="1">
      <alignment horizontal="right"/>
    </xf>
    <xf numFmtId="0" fontId="25" fillId="0" borderId="0" xfId="0" applyFont="1"/>
    <xf numFmtId="2" fontId="25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9" xfId="0" applyFont="1" applyFill="1" applyBorder="1"/>
    <xf numFmtId="0" fontId="19" fillId="0" borderId="19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right"/>
    </xf>
    <xf numFmtId="170" fontId="36" fillId="5" borderId="11" xfId="0" applyNumberFormat="1" applyFont="1" applyFill="1" applyBorder="1" applyAlignment="1">
      <alignment horizontal="right"/>
    </xf>
    <xf numFmtId="0" fontId="0" fillId="0" borderId="0" xfId="0" applyAlignment="1">
      <alignment horizontal="left" textRotation="90"/>
    </xf>
    <xf numFmtId="164" fontId="35" fillId="0" borderId="0" xfId="1" applyNumberFormat="1" applyFont="1" applyAlignment="1">
      <alignment horizontal="center"/>
    </xf>
    <xf numFmtId="164" fontId="35" fillId="0" borderId="0" xfId="1" applyNumberFormat="1" applyFont="1" applyAlignment="1">
      <alignment horizontal="right"/>
    </xf>
    <xf numFmtId="165" fontId="40" fillId="5" borderId="32" xfId="0" applyNumberFormat="1" applyFont="1" applyFill="1" applyBorder="1"/>
    <xf numFmtId="165" fontId="40" fillId="5" borderId="33" xfId="0" applyNumberFormat="1" applyFont="1" applyFill="1" applyBorder="1"/>
    <xf numFmtId="164" fontId="19" fillId="6" borderId="34" xfId="1" applyNumberFormat="1" applyFont="1" applyFill="1" applyBorder="1" applyAlignment="1">
      <alignment horizontal="center"/>
    </xf>
    <xf numFmtId="164" fontId="35" fillId="0" borderId="35" xfId="1" applyNumberFormat="1" applyFont="1" applyBorder="1" applyAlignment="1">
      <alignment horizontal="center"/>
    </xf>
    <xf numFmtId="164" fontId="35" fillId="5" borderId="36" xfId="1" applyNumberFormat="1" applyFont="1" applyFill="1" applyBorder="1" applyAlignment="1">
      <alignment horizontal="center"/>
    </xf>
    <xf numFmtId="165" fontId="35" fillId="5" borderId="37" xfId="0" applyNumberFormat="1" applyFont="1" applyFill="1" applyBorder="1"/>
    <xf numFmtId="170" fontId="40" fillId="0" borderId="22" xfId="0" applyNumberFormat="1" applyFont="1" applyFill="1" applyBorder="1" applyAlignment="1">
      <alignment horizontal="right"/>
    </xf>
    <xf numFmtId="170" fontId="40" fillId="0" borderId="38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0" fillId="0" borderId="2" xfId="0" applyBorder="1"/>
    <xf numFmtId="0" fontId="0" fillId="0" borderId="39" xfId="0" applyBorder="1"/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164" fontId="41" fillId="0" borderId="0" xfId="1" applyNumberFormat="1" applyFont="1" applyAlignment="1">
      <alignment horizontal="centerContinuous"/>
    </xf>
    <xf numFmtId="164" fontId="43" fillId="0" borderId="0" xfId="1" applyNumberFormat="1" applyFont="1" applyAlignment="1">
      <alignment horizontal="centerContinuous"/>
    </xf>
    <xf numFmtId="0" fontId="43" fillId="0" borderId="0" xfId="0" applyFont="1" applyAlignment="1">
      <alignment horizontal="centerContinuous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8" borderId="0" xfId="0" applyFont="1" applyFill="1" applyBorder="1"/>
    <xf numFmtId="0" fontId="19" fillId="0" borderId="18" xfId="0" applyFont="1" applyBorder="1"/>
    <xf numFmtId="164" fontId="19" fillId="0" borderId="20" xfId="1" applyNumberFormat="1" applyFont="1" applyBorder="1" applyAlignment="1">
      <alignment horizontal="center"/>
    </xf>
    <xf numFmtId="0" fontId="19" fillId="0" borderId="1" xfId="0" applyFont="1" applyBorder="1"/>
    <xf numFmtId="164" fontId="19" fillId="0" borderId="38" xfId="1" applyNumberFormat="1" applyFont="1" applyBorder="1" applyAlignment="1">
      <alignment horizontal="center"/>
    </xf>
    <xf numFmtId="41" fontId="19" fillId="0" borderId="1" xfId="1" applyNumberFormat="1" applyFont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9" fillId="8" borderId="1" xfId="0" applyFont="1" applyFill="1" applyBorder="1"/>
    <xf numFmtId="0" fontId="19" fillId="0" borderId="1" xfId="0" applyFont="1" applyBorder="1" applyAlignment="1">
      <alignment horizontal="center" vertical="center"/>
    </xf>
    <xf numFmtId="168" fontId="19" fillId="0" borderId="1" xfId="1" applyNumberFormat="1" applyFont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0" borderId="3" xfId="0" applyFont="1" applyBorder="1"/>
    <xf numFmtId="164" fontId="19" fillId="6" borderId="3" xfId="1" applyNumberFormat="1" applyFont="1" applyFill="1" applyBorder="1" applyAlignment="1">
      <alignment horizontal="center"/>
    </xf>
    <xf numFmtId="164" fontId="19" fillId="5" borderId="39" xfId="1" applyNumberFormat="1" applyFont="1" applyFill="1" applyBorder="1" applyAlignment="1">
      <alignment horizontal="center"/>
    </xf>
    <xf numFmtId="165" fontId="19" fillId="5" borderId="9" xfId="0" applyNumberFormat="1" applyFont="1" applyFill="1" applyBorder="1"/>
    <xf numFmtId="0" fontId="19" fillId="3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164" fontId="19" fillId="5" borderId="3" xfId="1" applyNumberFormat="1" applyFont="1" applyFill="1" applyBorder="1" applyAlignment="1">
      <alignment horizontal="center"/>
    </xf>
    <xf numFmtId="41" fontId="35" fillId="5" borderId="39" xfId="1" applyNumberFormat="1" applyFont="1" applyFill="1" applyBorder="1" applyAlignment="1">
      <alignment horizontal="center"/>
    </xf>
    <xf numFmtId="0" fontId="44" fillId="0" borderId="0" xfId="0" applyFont="1"/>
    <xf numFmtId="0" fontId="45" fillId="0" borderId="0" xfId="0" applyFont="1" applyAlignment="1">
      <alignment horizontal="centerContinuous"/>
    </xf>
    <xf numFmtId="0" fontId="44" fillId="0" borderId="0" xfId="0" applyFont="1" applyAlignment="1">
      <alignment horizontal="center"/>
    </xf>
    <xf numFmtId="164" fontId="44" fillId="0" borderId="0" xfId="1" applyNumberFormat="1" applyFont="1" applyAlignment="1">
      <alignment horizontal="center"/>
    </xf>
    <xf numFmtId="164" fontId="45" fillId="0" borderId="0" xfId="1" applyNumberFormat="1" applyFont="1" applyAlignment="1">
      <alignment horizontal="center"/>
    </xf>
    <xf numFmtId="0" fontId="19" fillId="7" borderId="0" xfId="0" applyFont="1" applyFill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35" fillId="3" borderId="26" xfId="0" applyFont="1" applyFill="1" applyBorder="1" applyAlignment="1">
      <alignment horizontal="center" vertical="center" wrapText="1"/>
    </xf>
    <xf numFmtId="0" fontId="35" fillId="3" borderId="28" xfId="0" applyFont="1" applyFill="1" applyBorder="1" applyAlignment="1">
      <alignment horizontal="center" vertical="center" wrapText="1"/>
    </xf>
    <xf numFmtId="0" fontId="35" fillId="3" borderId="2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2" fontId="19" fillId="0" borderId="18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3" borderId="14" xfId="0" applyFont="1" applyFill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40" xfId="0" applyFont="1" applyBorder="1" applyAlignment="1">
      <alignment horizontal="center"/>
    </xf>
    <xf numFmtId="2" fontId="19" fillId="0" borderId="40" xfId="0" applyNumberFormat="1" applyFont="1" applyBorder="1" applyAlignment="1">
      <alignment horizontal="center"/>
    </xf>
    <xf numFmtId="164" fontId="19" fillId="0" borderId="41" xfId="1" applyNumberFormat="1" applyFont="1" applyBorder="1" applyAlignment="1">
      <alignment horizontal="center"/>
    </xf>
    <xf numFmtId="0" fontId="35" fillId="3" borderId="29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horizontal="center" vertical="center" wrapText="1"/>
    </xf>
    <xf numFmtId="0" fontId="35" fillId="3" borderId="31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 wrapText="1"/>
    </xf>
    <xf numFmtId="170" fontId="19" fillId="0" borderId="38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0" fontId="35" fillId="7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2" fontId="19" fillId="0" borderId="19" xfId="0" applyNumberFormat="1" applyFont="1" applyBorder="1" applyAlignment="1">
      <alignment horizontal="center" vertical="center"/>
    </xf>
    <xf numFmtId="170" fontId="19" fillId="0" borderId="2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35" fillId="7" borderId="1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64" fontId="19" fillId="0" borderId="3" xfId="1" applyNumberFormat="1" applyFont="1" applyBorder="1" applyAlignment="1">
      <alignment horizontal="center" vertical="center"/>
    </xf>
    <xf numFmtId="164" fontId="19" fillId="5" borderId="3" xfId="1" applyNumberFormat="1" applyFont="1" applyFill="1" applyBorder="1" applyAlignment="1">
      <alignment horizontal="center" vertical="center"/>
    </xf>
    <xf numFmtId="171" fontId="35" fillId="5" borderId="39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164" fontId="19" fillId="0" borderId="0" xfId="1" applyNumberFormat="1" applyFont="1" applyAlignment="1">
      <alignment horizontal="center" vertical="center"/>
    </xf>
    <xf numFmtId="172" fontId="19" fillId="0" borderId="0" xfId="1" applyNumberFormat="1" applyFont="1" applyAlignment="1">
      <alignment horizontal="center" vertical="center"/>
    </xf>
    <xf numFmtId="170" fontId="19" fillId="0" borderId="0" xfId="1" applyNumberFormat="1" applyFont="1" applyAlignment="1">
      <alignment horizontal="center" vertical="center"/>
    </xf>
    <xf numFmtId="167" fontId="19" fillId="0" borderId="0" xfId="1" applyNumberFormat="1" applyFont="1" applyAlignment="1">
      <alignment horizontal="center" vertical="center"/>
    </xf>
    <xf numFmtId="0" fontId="45" fillId="0" borderId="0" xfId="0" applyFont="1" applyAlignment="1">
      <alignment horizontal="centerContinuous" vertical="center" wrapText="1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164" fontId="44" fillId="0" borderId="0" xfId="1" applyNumberFormat="1" applyFont="1" applyAlignment="1">
      <alignment horizontal="center" vertical="center"/>
    </xf>
    <xf numFmtId="164" fontId="45" fillId="0" borderId="0" xfId="1" applyNumberFormat="1" applyFont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4" fontId="19" fillId="0" borderId="0" xfId="1" applyNumberFormat="1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/>
    </xf>
    <xf numFmtId="0" fontId="19" fillId="0" borderId="40" xfId="0" applyFont="1" applyFill="1" applyBorder="1"/>
    <xf numFmtId="0" fontId="19" fillId="0" borderId="40" xfId="0" applyFont="1" applyFill="1" applyBorder="1" applyAlignment="1">
      <alignment horizontal="center"/>
    </xf>
    <xf numFmtId="170" fontId="40" fillId="0" borderId="4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 vertical="center" textRotation="90"/>
    </xf>
    <xf numFmtId="0" fontId="13" fillId="0" borderId="0" xfId="0" applyFont="1" applyAlignment="1">
      <alignment horizontal="center" textRotation="90"/>
    </xf>
    <xf numFmtId="166" fontId="0" fillId="3" borderId="0" xfId="0" applyNumberFormat="1" applyFill="1" applyBorder="1" applyAlignment="1">
      <alignment horizont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textRotation="165"/>
    </xf>
    <xf numFmtId="166" fontId="0" fillId="3" borderId="0" xfId="0" applyNumberFormat="1" applyFill="1" applyBorder="1" applyAlignment="1">
      <alignment horizontal="center"/>
    </xf>
    <xf numFmtId="0" fontId="11" fillId="5" borderId="34" xfId="0" applyFont="1" applyFill="1" applyBorder="1" applyAlignment="1">
      <alignment horizontal="center"/>
    </xf>
    <xf numFmtId="0" fontId="11" fillId="5" borderId="42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 textRotation="90"/>
    </xf>
    <xf numFmtId="0" fontId="17" fillId="0" borderId="0" xfId="0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 textRotation="90"/>
    </xf>
    <xf numFmtId="2" fontId="29" fillId="0" borderId="0" xfId="0" applyNumberFormat="1" applyFont="1" applyBorder="1" applyAlignment="1">
      <alignment horizontal="left" vertical="center" textRotation="90"/>
    </xf>
    <xf numFmtId="0" fontId="29" fillId="0" borderId="0" xfId="0" applyFont="1" applyBorder="1" applyAlignment="1">
      <alignment horizontal="left" vertical="center" textRotation="90"/>
    </xf>
    <xf numFmtId="0" fontId="33" fillId="0" borderId="0" xfId="0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 vertical="center" textRotation="90"/>
    </xf>
    <xf numFmtId="0" fontId="29" fillId="0" borderId="0" xfId="0" applyFont="1" applyBorder="1" applyAlignment="1">
      <alignment horizontal="center" textRotation="90"/>
    </xf>
    <xf numFmtId="2" fontId="29" fillId="3" borderId="0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3" xfId="0" applyFont="1" applyBorder="1" applyAlignment="1">
      <alignment horizontal="left"/>
    </xf>
    <xf numFmtId="0" fontId="29" fillId="0" borderId="3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30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 vertical="top" textRotation="180"/>
    </xf>
    <xf numFmtId="2" fontId="29" fillId="0" borderId="0" xfId="0" applyNumberFormat="1" applyFont="1" applyBorder="1" applyAlignment="1">
      <alignment horizontal="center" textRotation="90"/>
    </xf>
    <xf numFmtId="0" fontId="29" fillId="0" borderId="0" xfId="0" applyFont="1" applyBorder="1" applyAlignment="1">
      <alignment horizontal="center"/>
    </xf>
    <xf numFmtId="0" fontId="29" fillId="4" borderId="3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29" fillId="4" borderId="39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left"/>
    </xf>
    <xf numFmtId="0" fontId="31" fillId="5" borderId="17" xfId="0" applyFont="1" applyFill="1" applyBorder="1" applyAlignment="1">
      <alignment horizontal="center"/>
    </xf>
    <xf numFmtId="0" fontId="31" fillId="5" borderId="18" xfId="0" applyFont="1" applyFill="1" applyBorder="1" applyAlignment="1">
      <alignment horizontal="center"/>
    </xf>
    <xf numFmtId="0" fontId="31" fillId="5" borderId="20" xfId="0" applyFont="1" applyFill="1" applyBorder="1" applyAlignment="1">
      <alignment horizontal="center"/>
    </xf>
    <xf numFmtId="0" fontId="29" fillId="0" borderId="18" xfId="0" applyFont="1" applyBorder="1" applyAlignment="1">
      <alignment horizontal="left"/>
    </xf>
    <xf numFmtId="0" fontId="29" fillId="0" borderId="18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4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8" xfId="0" applyBorder="1" applyAlignment="1">
      <alignment horizontal="center"/>
    </xf>
    <xf numFmtId="2" fontId="0" fillId="0" borderId="0" xfId="0" applyNumberFormat="1" applyBorder="1" applyAlignment="1">
      <alignment horizontal="center" textRotation="90"/>
    </xf>
    <xf numFmtId="0" fontId="11" fillId="5" borderId="13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44" xfId="0" applyFont="1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44" xfId="0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19" fillId="4" borderId="40" xfId="0" applyFont="1" applyFill="1" applyBorder="1" applyAlignment="1">
      <alignment horizontal="center" vertical="center" wrapText="1"/>
    </xf>
    <xf numFmtId="0" fontId="19" fillId="4" borderId="4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 textRotation="90"/>
    </xf>
    <xf numFmtId="0" fontId="0" fillId="0" borderId="0" xfId="0" applyBorder="1" applyAlignment="1">
      <alignment horizontal="left" vertical="center" textRotation="90"/>
    </xf>
    <xf numFmtId="0" fontId="0" fillId="0" borderId="0" xfId="0" applyBorder="1" applyAlignment="1">
      <alignment horizontal="right"/>
    </xf>
    <xf numFmtId="2" fontId="0" fillId="0" borderId="0" xfId="0" applyNumberFormat="1" applyAlignment="1">
      <alignment horizontal="center" vertical="center" textRotation="90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0" xfId="0" applyNumberFormat="1" applyBorder="1" applyAlignment="1">
      <alignment horizontal="center" textRotation="153"/>
    </xf>
    <xf numFmtId="0" fontId="23" fillId="0" borderId="0" xfId="0" applyFont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left"/>
    </xf>
    <xf numFmtId="2" fontId="21" fillId="0" borderId="0" xfId="0" applyNumberFormat="1" applyFont="1" applyAlignment="1">
      <alignment horizontal="center" textRotation="90"/>
    </xf>
    <xf numFmtId="2" fontId="19" fillId="0" borderId="0" xfId="0" applyNumberFormat="1" applyFont="1" applyAlignment="1">
      <alignment horizontal="center" vertical="center" textRotation="90"/>
    </xf>
    <xf numFmtId="0" fontId="21" fillId="0" borderId="0" xfId="0" applyFont="1" applyAlignment="1">
      <alignment horizontal="center" vertical="top" textRotation="90"/>
    </xf>
    <xf numFmtId="0" fontId="29" fillId="0" borderId="0" xfId="0" applyFont="1" applyBorder="1" applyAlignment="1">
      <alignment horizontal="center" vertical="top" textRotation="90"/>
    </xf>
    <xf numFmtId="0" fontId="29" fillId="0" borderId="0" xfId="0" applyFont="1" applyBorder="1" applyAlignment="1">
      <alignment horizontal="center" textRotation="60"/>
    </xf>
    <xf numFmtId="0" fontId="11" fillId="5" borderId="22" xfId="0" applyFont="1" applyFill="1" applyBorder="1" applyAlignment="1">
      <alignment horizontal="center"/>
    </xf>
    <xf numFmtId="0" fontId="19" fillId="4" borderId="4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textRotation="90"/>
    </xf>
    <xf numFmtId="2" fontId="0" fillId="0" borderId="0" xfId="0" applyNumberFormat="1" applyAlignment="1">
      <alignment horizontal="center" textRotation="75"/>
    </xf>
    <xf numFmtId="0" fontId="0" fillId="0" borderId="0" xfId="0" applyAlignment="1">
      <alignment horizontal="center" textRotation="90"/>
    </xf>
    <xf numFmtId="2" fontId="0" fillId="0" borderId="0" xfId="0" applyNumberFormat="1" applyAlignment="1">
      <alignment horizontal="center" textRotation="60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 textRotation="165"/>
    </xf>
    <xf numFmtId="0" fontId="12" fillId="0" borderId="0" xfId="0" applyFont="1" applyAlignment="1">
      <alignment horizontal="center" textRotation="90"/>
    </xf>
    <xf numFmtId="2" fontId="25" fillId="0" borderId="0" xfId="0" applyNumberFormat="1" applyFont="1" applyAlignment="1">
      <alignment horizontal="center" textRotation="90"/>
    </xf>
    <xf numFmtId="2" fontId="25" fillId="0" borderId="0" xfId="0" applyNumberFormat="1" applyFont="1" applyAlignment="1">
      <alignment horizontal="center" textRotation="150"/>
    </xf>
    <xf numFmtId="2" fontId="38" fillId="0" borderId="0" xfId="0" applyNumberFormat="1" applyFont="1" applyAlignment="1">
      <alignment horizontal="center" textRotation="120"/>
    </xf>
    <xf numFmtId="2" fontId="11" fillId="0" borderId="0" xfId="0" applyNumberFormat="1" applyFont="1" applyAlignment="1">
      <alignment horizontal="center" textRotation="180"/>
    </xf>
    <xf numFmtId="0" fontId="41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2" fontId="35" fillId="0" borderId="0" xfId="0" applyNumberFormat="1" applyFont="1" applyBorder="1" applyAlignment="1">
      <alignment horizontal="left" vertical="center"/>
    </xf>
    <xf numFmtId="2" fontId="35" fillId="0" borderId="0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FDF91"/>
      <rgbColor rgb="00FF9900"/>
      <rgbColor rgb="00FFFFC0"/>
      <rgbColor rgb="00A0E0E0"/>
      <rgbColor rgb="00600080"/>
      <rgbColor rgb="00FF8080"/>
      <rgbColor rgb="00FDB5C3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46</xdr:row>
      <xdr:rowOff>28575</xdr:rowOff>
    </xdr:from>
    <xdr:to>
      <xdr:col>10</xdr:col>
      <xdr:colOff>142875</xdr:colOff>
      <xdr:row>50</xdr:row>
      <xdr:rowOff>28575</xdr:rowOff>
    </xdr:to>
    <xdr:grpSp>
      <xdr:nvGrpSpPr>
        <xdr:cNvPr id="26742" name="Group 170"/>
        <xdr:cNvGrpSpPr>
          <a:grpSpLocks/>
        </xdr:cNvGrpSpPr>
      </xdr:nvGrpSpPr>
      <xdr:grpSpPr bwMode="auto">
        <a:xfrm>
          <a:off x="504825" y="7772400"/>
          <a:ext cx="1438275" cy="647700"/>
          <a:chOff x="197" y="918"/>
          <a:chExt cx="304" cy="136"/>
        </a:xfrm>
      </xdr:grpSpPr>
      <xdr:grpSp>
        <xdr:nvGrpSpPr>
          <xdr:cNvPr id="26888" name="Group 168"/>
          <xdr:cNvGrpSpPr>
            <a:grpSpLocks/>
          </xdr:cNvGrpSpPr>
        </xdr:nvGrpSpPr>
        <xdr:grpSpPr bwMode="auto">
          <a:xfrm>
            <a:off x="197" y="918"/>
            <a:ext cx="304" cy="136"/>
            <a:chOff x="344" y="882"/>
            <a:chExt cx="303" cy="136"/>
          </a:xfrm>
        </xdr:grpSpPr>
        <xdr:sp macro="" textlink="">
          <xdr:nvSpPr>
            <xdr:cNvPr id="26890" name="Rectangle 119"/>
            <xdr:cNvSpPr>
              <a:spLocks noChangeArrowheads="1"/>
            </xdr:cNvSpPr>
          </xdr:nvSpPr>
          <xdr:spPr bwMode="auto">
            <a:xfrm>
              <a:off x="344" y="882"/>
              <a:ext cx="303" cy="1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91" name="Rectangle 118"/>
            <xdr:cNvSpPr>
              <a:spLocks noChangeArrowheads="1"/>
            </xdr:cNvSpPr>
          </xdr:nvSpPr>
          <xdr:spPr bwMode="auto">
            <a:xfrm>
              <a:off x="363" y="882"/>
              <a:ext cx="262" cy="11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92" name="Rectangle 117"/>
            <xdr:cNvSpPr>
              <a:spLocks noChangeArrowheads="1"/>
            </xdr:cNvSpPr>
          </xdr:nvSpPr>
          <xdr:spPr bwMode="auto">
            <a:xfrm>
              <a:off x="381" y="882"/>
              <a:ext cx="226" cy="10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93" name="Rectangle 116"/>
            <xdr:cNvSpPr>
              <a:spLocks noChangeArrowheads="1"/>
            </xdr:cNvSpPr>
          </xdr:nvSpPr>
          <xdr:spPr bwMode="auto">
            <a:xfrm>
              <a:off x="400" y="882"/>
              <a:ext cx="189" cy="8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94" name="Rectangle 115"/>
            <xdr:cNvSpPr>
              <a:spLocks noChangeArrowheads="1"/>
            </xdr:cNvSpPr>
          </xdr:nvSpPr>
          <xdr:spPr bwMode="auto">
            <a:xfrm>
              <a:off x="419" y="882"/>
              <a:ext cx="155" cy="6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26889" name="Rectangle 169"/>
          <xdr:cNvSpPr>
            <a:spLocks noChangeArrowheads="1"/>
          </xdr:cNvSpPr>
        </xdr:nvSpPr>
        <xdr:spPr bwMode="auto">
          <a:xfrm>
            <a:off x="428" y="918"/>
            <a:ext cx="73" cy="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38100</xdr:colOff>
      <xdr:row>48</xdr:row>
      <xdr:rowOff>114300</xdr:rowOff>
    </xdr:from>
    <xdr:to>
      <xdr:col>15</xdr:col>
      <xdr:colOff>95250</xdr:colOff>
      <xdr:row>50</xdr:row>
      <xdr:rowOff>95250</xdr:rowOff>
    </xdr:to>
    <xdr:sp macro="" textlink="">
      <xdr:nvSpPr>
        <xdr:cNvPr id="26743" name="Freeform 11"/>
        <xdr:cNvSpPr>
          <a:spLocks/>
        </xdr:cNvSpPr>
      </xdr:nvSpPr>
      <xdr:spPr bwMode="auto">
        <a:xfrm>
          <a:off x="2562225" y="8181975"/>
          <a:ext cx="238125" cy="304800"/>
        </a:xfrm>
        <a:custGeom>
          <a:avLst/>
          <a:gdLst>
            <a:gd name="T0" fmla="*/ 53 w 173"/>
            <a:gd name="T1" fmla="*/ 37 h 257"/>
            <a:gd name="T2" fmla="*/ 63 w 173"/>
            <a:gd name="T3" fmla="*/ 16 h 257"/>
            <a:gd name="T4" fmla="*/ 92 w 173"/>
            <a:gd name="T5" fmla="*/ 8 h 257"/>
            <a:gd name="T6" fmla="*/ 104 w 173"/>
            <a:gd name="T7" fmla="*/ 13 h 257"/>
            <a:gd name="T8" fmla="*/ 112 w 173"/>
            <a:gd name="T9" fmla="*/ 8 h 257"/>
            <a:gd name="T10" fmla="*/ 120 w 173"/>
            <a:gd name="T11" fmla="*/ 34 h 257"/>
            <a:gd name="T12" fmla="*/ 121 w 173"/>
            <a:gd name="T13" fmla="*/ 41 h 257"/>
            <a:gd name="T14" fmla="*/ 132 w 173"/>
            <a:gd name="T15" fmla="*/ 53 h 257"/>
            <a:gd name="T16" fmla="*/ 113 w 173"/>
            <a:gd name="T17" fmla="*/ 57 h 257"/>
            <a:gd name="T18" fmla="*/ 119 w 173"/>
            <a:gd name="T19" fmla="*/ 62 h 257"/>
            <a:gd name="T20" fmla="*/ 100 w 173"/>
            <a:gd name="T21" fmla="*/ 57 h 257"/>
            <a:gd name="T22" fmla="*/ 95 w 173"/>
            <a:gd name="T23" fmla="*/ 61 h 257"/>
            <a:gd name="T24" fmla="*/ 101 w 173"/>
            <a:gd name="T25" fmla="*/ 62 h 257"/>
            <a:gd name="T26" fmla="*/ 113 w 173"/>
            <a:gd name="T27" fmla="*/ 87 h 257"/>
            <a:gd name="T28" fmla="*/ 115 w 173"/>
            <a:gd name="T29" fmla="*/ 106 h 257"/>
            <a:gd name="T30" fmla="*/ 116 w 173"/>
            <a:gd name="T31" fmla="*/ 121 h 257"/>
            <a:gd name="T32" fmla="*/ 144 w 173"/>
            <a:gd name="T33" fmla="*/ 146 h 257"/>
            <a:gd name="T34" fmla="*/ 165 w 173"/>
            <a:gd name="T35" fmla="*/ 178 h 257"/>
            <a:gd name="T36" fmla="*/ 143 w 173"/>
            <a:gd name="T37" fmla="*/ 185 h 257"/>
            <a:gd name="T38" fmla="*/ 143 w 173"/>
            <a:gd name="T39" fmla="*/ 205 h 257"/>
            <a:gd name="T40" fmla="*/ 159 w 173"/>
            <a:gd name="T41" fmla="*/ 226 h 257"/>
            <a:gd name="T42" fmla="*/ 173 w 173"/>
            <a:gd name="T43" fmla="*/ 238 h 257"/>
            <a:gd name="T44" fmla="*/ 154 w 173"/>
            <a:gd name="T45" fmla="*/ 257 h 257"/>
            <a:gd name="T46" fmla="*/ 135 w 173"/>
            <a:gd name="T47" fmla="*/ 252 h 257"/>
            <a:gd name="T48" fmla="*/ 145 w 173"/>
            <a:gd name="T49" fmla="*/ 245 h 257"/>
            <a:gd name="T50" fmla="*/ 146 w 173"/>
            <a:gd name="T51" fmla="*/ 239 h 257"/>
            <a:gd name="T52" fmla="*/ 151 w 173"/>
            <a:gd name="T53" fmla="*/ 234 h 257"/>
            <a:gd name="T54" fmla="*/ 133 w 173"/>
            <a:gd name="T55" fmla="*/ 221 h 257"/>
            <a:gd name="T56" fmla="*/ 113 w 173"/>
            <a:gd name="T57" fmla="*/ 206 h 257"/>
            <a:gd name="T58" fmla="*/ 97 w 173"/>
            <a:gd name="T59" fmla="*/ 202 h 257"/>
            <a:gd name="T60" fmla="*/ 74 w 173"/>
            <a:gd name="T61" fmla="*/ 192 h 257"/>
            <a:gd name="T62" fmla="*/ 56 w 173"/>
            <a:gd name="T63" fmla="*/ 209 h 257"/>
            <a:gd name="T64" fmla="*/ 40 w 173"/>
            <a:gd name="T65" fmla="*/ 238 h 257"/>
            <a:gd name="T66" fmla="*/ 31 w 173"/>
            <a:gd name="T67" fmla="*/ 248 h 257"/>
            <a:gd name="T68" fmla="*/ 14 w 173"/>
            <a:gd name="T69" fmla="*/ 239 h 257"/>
            <a:gd name="T70" fmla="*/ 0 w 173"/>
            <a:gd name="T71" fmla="*/ 227 h 257"/>
            <a:gd name="T72" fmla="*/ 6 w 173"/>
            <a:gd name="T73" fmla="*/ 225 h 257"/>
            <a:gd name="T74" fmla="*/ 16 w 173"/>
            <a:gd name="T75" fmla="*/ 224 h 257"/>
            <a:gd name="T76" fmla="*/ 24 w 173"/>
            <a:gd name="T77" fmla="*/ 224 h 257"/>
            <a:gd name="T78" fmla="*/ 38 w 173"/>
            <a:gd name="T79" fmla="*/ 207 h 257"/>
            <a:gd name="T80" fmla="*/ 41 w 173"/>
            <a:gd name="T81" fmla="*/ 175 h 257"/>
            <a:gd name="T82" fmla="*/ 58 w 173"/>
            <a:gd name="T83" fmla="*/ 149 h 257"/>
            <a:gd name="T84" fmla="*/ 78 w 173"/>
            <a:gd name="T85" fmla="*/ 120 h 257"/>
            <a:gd name="T86" fmla="*/ 81 w 173"/>
            <a:gd name="T87" fmla="*/ 114 h 257"/>
            <a:gd name="T88" fmla="*/ 78 w 173"/>
            <a:gd name="T89" fmla="*/ 108 h 257"/>
            <a:gd name="T90" fmla="*/ 79 w 173"/>
            <a:gd name="T91" fmla="*/ 70 h 257"/>
            <a:gd name="T92" fmla="*/ 73 w 173"/>
            <a:gd name="T93" fmla="*/ 65 h 257"/>
            <a:gd name="T94" fmla="*/ 65 w 173"/>
            <a:gd name="T95" fmla="*/ 58 h 257"/>
            <a:gd name="T96" fmla="*/ 63 w 173"/>
            <a:gd name="T97" fmla="*/ 54 h 257"/>
            <a:gd name="T98" fmla="*/ 60 w 173"/>
            <a:gd name="T99" fmla="*/ 48 h 257"/>
            <a:gd name="T100" fmla="*/ 58 w 173"/>
            <a:gd name="T101" fmla="*/ 42 h 257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73"/>
            <a:gd name="T154" fmla="*/ 0 h 257"/>
            <a:gd name="T155" fmla="*/ 173 w 173"/>
            <a:gd name="T156" fmla="*/ 257 h 257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73" h="257">
              <a:moveTo>
                <a:pt x="58" y="34"/>
              </a:moveTo>
              <a:lnTo>
                <a:pt x="56" y="34"/>
              </a:lnTo>
              <a:lnTo>
                <a:pt x="55" y="34"/>
              </a:lnTo>
              <a:lnTo>
                <a:pt x="54" y="35"/>
              </a:lnTo>
              <a:lnTo>
                <a:pt x="53" y="37"/>
              </a:lnTo>
              <a:lnTo>
                <a:pt x="51" y="33"/>
              </a:lnTo>
              <a:lnTo>
                <a:pt x="52" y="28"/>
              </a:lnTo>
              <a:lnTo>
                <a:pt x="55" y="23"/>
              </a:lnTo>
              <a:lnTo>
                <a:pt x="62" y="22"/>
              </a:lnTo>
              <a:lnTo>
                <a:pt x="63" y="16"/>
              </a:lnTo>
              <a:lnTo>
                <a:pt x="67" y="12"/>
              </a:lnTo>
              <a:lnTo>
                <a:pt x="71" y="8"/>
              </a:lnTo>
              <a:lnTo>
                <a:pt x="78" y="8"/>
              </a:lnTo>
              <a:lnTo>
                <a:pt x="86" y="9"/>
              </a:lnTo>
              <a:lnTo>
                <a:pt x="92" y="8"/>
              </a:lnTo>
              <a:lnTo>
                <a:pt x="97" y="6"/>
              </a:lnTo>
              <a:lnTo>
                <a:pt x="99" y="0"/>
              </a:lnTo>
              <a:lnTo>
                <a:pt x="102" y="2"/>
              </a:lnTo>
              <a:lnTo>
                <a:pt x="104" y="7"/>
              </a:lnTo>
              <a:lnTo>
                <a:pt x="104" y="13"/>
              </a:lnTo>
              <a:lnTo>
                <a:pt x="99" y="17"/>
              </a:lnTo>
              <a:lnTo>
                <a:pt x="103" y="18"/>
              </a:lnTo>
              <a:lnTo>
                <a:pt x="108" y="18"/>
              </a:lnTo>
              <a:lnTo>
                <a:pt x="112" y="15"/>
              </a:lnTo>
              <a:lnTo>
                <a:pt x="112" y="8"/>
              </a:lnTo>
              <a:lnTo>
                <a:pt x="117" y="12"/>
              </a:lnTo>
              <a:lnTo>
                <a:pt x="122" y="18"/>
              </a:lnTo>
              <a:lnTo>
                <a:pt x="125" y="25"/>
              </a:lnTo>
              <a:lnTo>
                <a:pt x="123" y="31"/>
              </a:lnTo>
              <a:lnTo>
                <a:pt x="120" y="34"/>
              </a:lnTo>
              <a:lnTo>
                <a:pt x="117" y="36"/>
              </a:lnTo>
              <a:lnTo>
                <a:pt x="114" y="37"/>
              </a:lnTo>
              <a:lnTo>
                <a:pt x="112" y="37"/>
              </a:lnTo>
              <a:lnTo>
                <a:pt x="116" y="40"/>
              </a:lnTo>
              <a:lnTo>
                <a:pt x="121" y="41"/>
              </a:lnTo>
              <a:lnTo>
                <a:pt x="126" y="40"/>
              </a:lnTo>
              <a:lnTo>
                <a:pt x="129" y="37"/>
              </a:lnTo>
              <a:lnTo>
                <a:pt x="131" y="42"/>
              </a:lnTo>
              <a:lnTo>
                <a:pt x="132" y="47"/>
              </a:lnTo>
              <a:lnTo>
                <a:pt x="132" y="53"/>
              </a:lnTo>
              <a:lnTo>
                <a:pt x="131" y="56"/>
              </a:lnTo>
              <a:lnTo>
                <a:pt x="127" y="58"/>
              </a:lnTo>
              <a:lnTo>
                <a:pt x="122" y="58"/>
              </a:lnTo>
              <a:lnTo>
                <a:pt x="117" y="58"/>
              </a:lnTo>
              <a:lnTo>
                <a:pt x="113" y="57"/>
              </a:lnTo>
              <a:lnTo>
                <a:pt x="115" y="58"/>
              </a:lnTo>
              <a:lnTo>
                <a:pt x="118" y="59"/>
              </a:lnTo>
              <a:lnTo>
                <a:pt x="120" y="60"/>
              </a:lnTo>
              <a:lnTo>
                <a:pt x="122" y="61"/>
              </a:lnTo>
              <a:lnTo>
                <a:pt x="119" y="62"/>
              </a:lnTo>
              <a:lnTo>
                <a:pt x="115" y="63"/>
              </a:lnTo>
              <a:lnTo>
                <a:pt x="108" y="63"/>
              </a:lnTo>
              <a:lnTo>
                <a:pt x="104" y="61"/>
              </a:lnTo>
              <a:lnTo>
                <a:pt x="101" y="58"/>
              </a:lnTo>
              <a:lnTo>
                <a:pt x="100" y="57"/>
              </a:lnTo>
              <a:lnTo>
                <a:pt x="99" y="57"/>
              </a:lnTo>
              <a:lnTo>
                <a:pt x="97" y="57"/>
              </a:lnTo>
              <a:lnTo>
                <a:pt x="96" y="59"/>
              </a:lnTo>
              <a:lnTo>
                <a:pt x="95" y="60"/>
              </a:lnTo>
              <a:lnTo>
                <a:pt x="95" y="61"/>
              </a:lnTo>
              <a:lnTo>
                <a:pt x="95" y="62"/>
              </a:lnTo>
              <a:lnTo>
                <a:pt x="97" y="62"/>
              </a:lnTo>
              <a:lnTo>
                <a:pt x="100" y="62"/>
              </a:lnTo>
              <a:lnTo>
                <a:pt x="101" y="62"/>
              </a:lnTo>
              <a:lnTo>
                <a:pt x="103" y="65"/>
              </a:lnTo>
              <a:lnTo>
                <a:pt x="106" y="66"/>
              </a:lnTo>
              <a:lnTo>
                <a:pt x="109" y="70"/>
              </a:lnTo>
              <a:lnTo>
                <a:pt x="112" y="78"/>
              </a:lnTo>
              <a:lnTo>
                <a:pt x="113" y="87"/>
              </a:lnTo>
              <a:lnTo>
                <a:pt x="113" y="96"/>
              </a:lnTo>
              <a:lnTo>
                <a:pt x="113" y="100"/>
              </a:lnTo>
              <a:lnTo>
                <a:pt x="114" y="101"/>
              </a:lnTo>
              <a:lnTo>
                <a:pt x="115" y="103"/>
              </a:lnTo>
              <a:lnTo>
                <a:pt x="115" y="106"/>
              </a:lnTo>
              <a:lnTo>
                <a:pt x="116" y="108"/>
              </a:lnTo>
              <a:lnTo>
                <a:pt x="115" y="109"/>
              </a:lnTo>
              <a:lnTo>
                <a:pt x="112" y="110"/>
              </a:lnTo>
              <a:lnTo>
                <a:pt x="113" y="115"/>
              </a:lnTo>
              <a:lnTo>
                <a:pt x="116" y="121"/>
              </a:lnTo>
              <a:lnTo>
                <a:pt x="118" y="124"/>
              </a:lnTo>
              <a:lnTo>
                <a:pt x="122" y="126"/>
              </a:lnTo>
              <a:lnTo>
                <a:pt x="127" y="130"/>
              </a:lnTo>
              <a:lnTo>
                <a:pt x="135" y="137"/>
              </a:lnTo>
              <a:lnTo>
                <a:pt x="144" y="146"/>
              </a:lnTo>
              <a:lnTo>
                <a:pt x="152" y="154"/>
              </a:lnTo>
              <a:lnTo>
                <a:pt x="157" y="162"/>
              </a:lnTo>
              <a:lnTo>
                <a:pt x="160" y="168"/>
              </a:lnTo>
              <a:lnTo>
                <a:pt x="162" y="174"/>
              </a:lnTo>
              <a:lnTo>
                <a:pt x="165" y="178"/>
              </a:lnTo>
              <a:lnTo>
                <a:pt x="160" y="178"/>
              </a:lnTo>
              <a:lnTo>
                <a:pt x="155" y="179"/>
              </a:lnTo>
              <a:lnTo>
                <a:pt x="149" y="180"/>
              </a:lnTo>
              <a:lnTo>
                <a:pt x="146" y="182"/>
              </a:lnTo>
              <a:lnTo>
                <a:pt x="143" y="185"/>
              </a:lnTo>
              <a:lnTo>
                <a:pt x="140" y="188"/>
              </a:lnTo>
              <a:lnTo>
                <a:pt x="135" y="191"/>
              </a:lnTo>
              <a:lnTo>
                <a:pt x="132" y="193"/>
              </a:lnTo>
              <a:lnTo>
                <a:pt x="136" y="199"/>
              </a:lnTo>
              <a:lnTo>
                <a:pt x="143" y="205"/>
              </a:lnTo>
              <a:lnTo>
                <a:pt x="147" y="212"/>
              </a:lnTo>
              <a:lnTo>
                <a:pt x="151" y="217"/>
              </a:lnTo>
              <a:lnTo>
                <a:pt x="154" y="220"/>
              </a:lnTo>
              <a:lnTo>
                <a:pt x="157" y="224"/>
              </a:lnTo>
              <a:lnTo>
                <a:pt x="159" y="226"/>
              </a:lnTo>
              <a:lnTo>
                <a:pt x="162" y="227"/>
              </a:lnTo>
              <a:lnTo>
                <a:pt x="167" y="229"/>
              </a:lnTo>
              <a:lnTo>
                <a:pt x="170" y="232"/>
              </a:lnTo>
              <a:lnTo>
                <a:pt x="172" y="235"/>
              </a:lnTo>
              <a:lnTo>
                <a:pt x="173" y="238"/>
              </a:lnTo>
              <a:lnTo>
                <a:pt x="173" y="240"/>
              </a:lnTo>
              <a:lnTo>
                <a:pt x="171" y="244"/>
              </a:lnTo>
              <a:lnTo>
                <a:pt x="167" y="249"/>
              </a:lnTo>
              <a:lnTo>
                <a:pt x="160" y="254"/>
              </a:lnTo>
              <a:lnTo>
                <a:pt x="154" y="257"/>
              </a:lnTo>
              <a:lnTo>
                <a:pt x="146" y="257"/>
              </a:lnTo>
              <a:lnTo>
                <a:pt x="141" y="256"/>
              </a:lnTo>
              <a:lnTo>
                <a:pt x="136" y="255"/>
              </a:lnTo>
              <a:lnTo>
                <a:pt x="134" y="254"/>
              </a:lnTo>
              <a:lnTo>
                <a:pt x="135" y="252"/>
              </a:lnTo>
              <a:lnTo>
                <a:pt x="138" y="249"/>
              </a:lnTo>
              <a:lnTo>
                <a:pt x="140" y="248"/>
              </a:lnTo>
              <a:lnTo>
                <a:pt x="142" y="248"/>
              </a:lnTo>
              <a:lnTo>
                <a:pt x="144" y="247"/>
              </a:lnTo>
              <a:lnTo>
                <a:pt x="145" y="245"/>
              </a:lnTo>
              <a:lnTo>
                <a:pt x="146" y="243"/>
              </a:lnTo>
              <a:lnTo>
                <a:pt x="143" y="243"/>
              </a:lnTo>
              <a:lnTo>
                <a:pt x="143" y="242"/>
              </a:lnTo>
              <a:lnTo>
                <a:pt x="145" y="240"/>
              </a:lnTo>
              <a:lnTo>
                <a:pt x="146" y="239"/>
              </a:lnTo>
              <a:lnTo>
                <a:pt x="146" y="238"/>
              </a:lnTo>
              <a:lnTo>
                <a:pt x="148" y="240"/>
              </a:lnTo>
              <a:lnTo>
                <a:pt x="149" y="238"/>
              </a:lnTo>
              <a:lnTo>
                <a:pt x="151" y="235"/>
              </a:lnTo>
              <a:lnTo>
                <a:pt x="151" y="234"/>
              </a:lnTo>
              <a:lnTo>
                <a:pt x="148" y="232"/>
              </a:lnTo>
              <a:lnTo>
                <a:pt x="146" y="231"/>
              </a:lnTo>
              <a:lnTo>
                <a:pt x="143" y="229"/>
              </a:lnTo>
              <a:lnTo>
                <a:pt x="139" y="226"/>
              </a:lnTo>
              <a:lnTo>
                <a:pt x="133" y="221"/>
              </a:lnTo>
              <a:lnTo>
                <a:pt x="128" y="217"/>
              </a:lnTo>
              <a:lnTo>
                <a:pt x="123" y="213"/>
              </a:lnTo>
              <a:lnTo>
                <a:pt x="118" y="209"/>
              </a:lnTo>
              <a:lnTo>
                <a:pt x="115" y="207"/>
              </a:lnTo>
              <a:lnTo>
                <a:pt x="113" y="206"/>
              </a:lnTo>
              <a:lnTo>
                <a:pt x="112" y="204"/>
              </a:lnTo>
              <a:lnTo>
                <a:pt x="112" y="203"/>
              </a:lnTo>
              <a:lnTo>
                <a:pt x="112" y="202"/>
              </a:lnTo>
              <a:lnTo>
                <a:pt x="105" y="203"/>
              </a:lnTo>
              <a:lnTo>
                <a:pt x="97" y="202"/>
              </a:lnTo>
              <a:lnTo>
                <a:pt x="92" y="201"/>
              </a:lnTo>
              <a:lnTo>
                <a:pt x="87" y="199"/>
              </a:lnTo>
              <a:lnTo>
                <a:pt x="82" y="196"/>
              </a:lnTo>
              <a:lnTo>
                <a:pt x="78" y="193"/>
              </a:lnTo>
              <a:lnTo>
                <a:pt x="74" y="192"/>
              </a:lnTo>
              <a:lnTo>
                <a:pt x="69" y="193"/>
              </a:lnTo>
              <a:lnTo>
                <a:pt x="68" y="196"/>
              </a:lnTo>
              <a:lnTo>
                <a:pt x="66" y="201"/>
              </a:lnTo>
              <a:lnTo>
                <a:pt x="62" y="205"/>
              </a:lnTo>
              <a:lnTo>
                <a:pt x="56" y="209"/>
              </a:lnTo>
              <a:lnTo>
                <a:pt x="52" y="214"/>
              </a:lnTo>
              <a:lnTo>
                <a:pt x="47" y="219"/>
              </a:lnTo>
              <a:lnTo>
                <a:pt x="42" y="226"/>
              </a:lnTo>
              <a:lnTo>
                <a:pt x="40" y="232"/>
              </a:lnTo>
              <a:lnTo>
                <a:pt x="40" y="238"/>
              </a:lnTo>
              <a:lnTo>
                <a:pt x="39" y="243"/>
              </a:lnTo>
              <a:lnTo>
                <a:pt x="38" y="246"/>
              </a:lnTo>
              <a:lnTo>
                <a:pt x="35" y="248"/>
              </a:lnTo>
              <a:lnTo>
                <a:pt x="34" y="248"/>
              </a:lnTo>
              <a:lnTo>
                <a:pt x="31" y="248"/>
              </a:lnTo>
              <a:lnTo>
                <a:pt x="29" y="247"/>
              </a:lnTo>
              <a:lnTo>
                <a:pt x="25" y="245"/>
              </a:lnTo>
              <a:lnTo>
                <a:pt x="22" y="242"/>
              </a:lnTo>
              <a:lnTo>
                <a:pt x="18" y="240"/>
              </a:lnTo>
              <a:lnTo>
                <a:pt x="14" y="239"/>
              </a:lnTo>
              <a:lnTo>
                <a:pt x="11" y="238"/>
              </a:lnTo>
              <a:lnTo>
                <a:pt x="7" y="235"/>
              </a:lnTo>
              <a:lnTo>
                <a:pt x="4" y="233"/>
              </a:lnTo>
              <a:lnTo>
                <a:pt x="1" y="230"/>
              </a:lnTo>
              <a:lnTo>
                <a:pt x="0" y="227"/>
              </a:lnTo>
              <a:lnTo>
                <a:pt x="0" y="225"/>
              </a:lnTo>
              <a:lnTo>
                <a:pt x="1" y="224"/>
              </a:lnTo>
              <a:lnTo>
                <a:pt x="3" y="224"/>
              </a:lnTo>
              <a:lnTo>
                <a:pt x="5" y="224"/>
              </a:lnTo>
              <a:lnTo>
                <a:pt x="6" y="225"/>
              </a:lnTo>
              <a:lnTo>
                <a:pt x="10" y="226"/>
              </a:lnTo>
              <a:lnTo>
                <a:pt x="13" y="226"/>
              </a:lnTo>
              <a:lnTo>
                <a:pt x="17" y="226"/>
              </a:lnTo>
              <a:lnTo>
                <a:pt x="15" y="224"/>
              </a:lnTo>
              <a:lnTo>
                <a:pt x="16" y="224"/>
              </a:lnTo>
              <a:lnTo>
                <a:pt x="17" y="222"/>
              </a:lnTo>
              <a:lnTo>
                <a:pt x="21" y="221"/>
              </a:lnTo>
              <a:lnTo>
                <a:pt x="23" y="221"/>
              </a:lnTo>
              <a:lnTo>
                <a:pt x="23" y="224"/>
              </a:lnTo>
              <a:lnTo>
                <a:pt x="24" y="224"/>
              </a:lnTo>
              <a:lnTo>
                <a:pt x="26" y="224"/>
              </a:lnTo>
              <a:lnTo>
                <a:pt x="27" y="224"/>
              </a:lnTo>
              <a:lnTo>
                <a:pt x="28" y="224"/>
              </a:lnTo>
              <a:lnTo>
                <a:pt x="31" y="218"/>
              </a:lnTo>
              <a:lnTo>
                <a:pt x="38" y="207"/>
              </a:lnTo>
              <a:lnTo>
                <a:pt x="44" y="195"/>
              </a:lnTo>
              <a:lnTo>
                <a:pt x="48" y="187"/>
              </a:lnTo>
              <a:lnTo>
                <a:pt x="45" y="183"/>
              </a:lnTo>
              <a:lnTo>
                <a:pt x="43" y="179"/>
              </a:lnTo>
              <a:lnTo>
                <a:pt x="41" y="175"/>
              </a:lnTo>
              <a:lnTo>
                <a:pt x="40" y="173"/>
              </a:lnTo>
              <a:lnTo>
                <a:pt x="43" y="168"/>
              </a:lnTo>
              <a:lnTo>
                <a:pt x="48" y="164"/>
              </a:lnTo>
              <a:lnTo>
                <a:pt x="53" y="158"/>
              </a:lnTo>
              <a:lnTo>
                <a:pt x="58" y="149"/>
              </a:lnTo>
              <a:lnTo>
                <a:pt x="63" y="140"/>
              </a:lnTo>
              <a:lnTo>
                <a:pt x="67" y="132"/>
              </a:lnTo>
              <a:lnTo>
                <a:pt x="70" y="125"/>
              </a:lnTo>
              <a:lnTo>
                <a:pt x="74" y="121"/>
              </a:lnTo>
              <a:lnTo>
                <a:pt x="78" y="120"/>
              </a:lnTo>
              <a:lnTo>
                <a:pt x="81" y="119"/>
              </a:lnTo>
              <a:lnTo>
                <a:pt x="83" y="116"/>
              </a:lnTo>
              <a:lnTo>
                <a:pt x="83" y="114"/>
              </a:lnTo>
              <a:lnTo>
                <a:pt x="82" y="114"/>
              </a:lnTo>
              <a:lnTo>
                <a:pt x="81" y="114"/>
              </a:lnTo>
              <a:lnTo>
                <a:pt x="79" y="114"/>
              </a:lnTo>
              <a:lnTo>
                <a:pt x="78" y="114"/>
              </a:lnTo>
              <a:lnTo>
                <a:pt x="79" y="111"/>
              </a:lnTo>
              <a:lnTo>
                <a:pt x="79" y="110"/>
              </a:lnTo>
              <a:lnTo>
                <a:pt x="78" y="108"/>
              </a:lnTo>
              <a:lnTo>
                <a:pt x="76" y="106"/>
              </a:lnTo>
              <a:lnTo>
                <a:pt x="74" y="100"/>
              </a:lnTo>
              <a:lnTo>
                <a:pt x="73" y="90"/>
              </a:lnTo>
              <a:lnTo>
                <a:pt x="74" y="80"/>
              </a:lnTo>
              <a:lnTo>
                <a:pt x="79" y="70"/>
              </a:lnTo>
              <a:lnTo>
                <a:pt x="79" y="68"/>
              </a:lnTo>
              <a:lnTo>
                <a:pt x="79" y="67"/>
              </a:lnTo>
              <a:lnTo>
                <a:pt x="78" y="65"/>
              </a:lnTo>
              <a:lnTo>
                <a:pt x="76" y="65"/>
              </a:lnTo>
              <a:lnTo>
                <a:pt x="73" y="65"/>
              </a:lnTo>
              <a:lnTo>
                <a:pt x="69" y="65"/>
              </a:lnTo>
              <a:lnTo>
                <a:pt x="66" y="63"/>
              </a:lnTo>
              <a:lnTo>
                <a:pt x="65" y="61"/>
              </a:lnTo>
              <a:lnTo>
                <a:pt x="65" y="60"/>
              </a:lnTo>
              <a:lnTo>
                <a:pt x="65" y="58"/>
              </a:lnTo>
              <a:lnTo>
                <a:pt x="64" y="57"/>
              </a:lnTo>
              <a:lnTo>
                <a:pt x="64" y="56"/>
              </a:lnTo>
              <a:lnTo>
                <a:pt x="64" y="55"/>
              </a:lnTo>
              <a:lnTo>
                <a:pt x="63" y="54"/>
              </a:lnTo>
              <a:lnTo>
                <a:pt x="62" y="53"/>
              </a:lnTo>
              <a:lnTo>
                <a:pt x="60" y="53"/>
              </a:lnTo>
              <a:lnTo>
                <a:pt x="60" y="52"/>
              </a:lnTo>
              <a:lnTo>
                <a:pt x="58" y="49"/>
              </a:lnTo>
              <a:lnTo>
                <a:pt x="60" y="48"/>
              </a:lnTo>
              <a:lnTo>
                <a:pt x="61" y="47"/>
              </a:lnTo>
              <a:lnTo>
                <a:pt x="62" y="46"/>
              </a:lnTo>
              <a:lnTo>
                <a:pt x="61" y="45"/>
              </a:lnTo>
              <a:lnTo>
                <a:pt x="60" y="43"/>
              </a:lnTo>
              <a:lnTo>
                <a:pt x="58" y="42"/>
              </a:lnTo>
              <a:lnTo>
                <a:pt x="58" y="40"/>
              </a:lnTo>
              <a:lnTo>
                <a:pt x="58" y="37"/>
              </a:lnTo>
              <a:lnTo>
                <a:pt x="58" y="34"/>
              </a:lnTo>
              <a:close/>
            </a:path>
          </a:pathLst>
        </a:custGeom>
        <a:solidFill>
          <a:srgbClr val="0C000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33</xdr:row>
      <xdr:rowOff>9525</xdr:rowOff>
    </xdr:from>
    <xdr:to>
      <xdr:col>17</xdr:col>
      <xdr:colOff>0</xdr:colOff>
      <xdr:row>44</xdr:row>
      <xdr:rowOff>28575</xdr:rowOff>
    </xdr:to>
    <xdr:sp macro="" textlink="">
      <xdr:nvSpPr>
        <xdr:cNvPr id="26744" name="Rectangle 15"/>
        <xdr:cNvSpPr>
          <a:spLocks noChangeArrowheads="1"/>
        </xdr:cNvSpPr>
      </xdr:nvSpPr>
      <xdr:spPr bwMode="auto">
        <a:xfrm>
          <a:off x="914400" y="5648325"/>
          <a:ext cx="2152650" cy="1800225"/>
        </a:xfrm>
        <a:prstGeom prst="rect">
          <a:avLst/>
        </a:prstGeom>
        <a:solidFill>
          <a:srgbClr val="FFFFC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95250</xdr:colOff>
      <xdr:row>32</xdr:row>
      <xdr:rowOff>133350</xdr:rowOff>
    </xdr:from>
    <xdr:to>
      <xdr:col>16</xdr:col>
      <xdr:colOff>171450</xdr:colOff>
      <xdr:row>48</xdr:row>
      <xdr:rowOff>66675</xdr:rowOff>
    </xdr:to>
    <xdr:sp macro="" textlink="">
      <xdr:nvSpPr>
        <xdr:cNvPr id="26745" name="Rectangle 16"/>
        <xdr:cNvSpPr>
          <a:spLocks noChangeArrowheads="1"/>
        </xdr:cNvSpPr>
      </xdr:nvSpPr>
      <xdr:spPr bwMode="auto">
        <a:xfrm>
          <a:off x="2981325" y="5610225"/>
          <a:ext cx="762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32</xdr:row>
      <xdr:rowOff>123825</xdr:rowOff>
    </xdr:from>
    <xdr:to>
      <xdr:col>5</xdr:col>
      <xdr:colOff>95250</xdr:colOff>
      <xdr:row>48</xdr:row>
      <xdr:rowOff>57150</xdr:rowOff>
    </xdr:to>
    <xdr:sp macro="" textlink="">
      <xdr:nvSpPr>
        <xdr:cNvPr id="26746" name="Rectangle 17"/>
        <xdr:cNvSpPr>
          <a:spLocks noChangeArrowheads="1"/>
        </xdr:cNvSpPr>
      </xdr:nvSpPr>
      <xdr:spPr bwMode="auto">
        <a:xfrm>
          <a:off x="923925" y="5600700"/>
          <a:ext cx="762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142875</xdr:colOff>
      <xdr:row>33</xdr:row>
      <xdr:rowOff>9525</xdr:rowOff>
    </xdr:from>
    <xdr:to>
      <xdr:col>11</xdr:col>
      <xdr:colOff>38100</xdr:colOff>
      <xdr:row>44</xdr:row>
      <xdr:rowOff>28575</xdr:rowOff>
    </xdr:to>
    <xdr:sp macro="" textlink="">
      <xdr:nvSpPr>
        <xdr:cNvPr id="26747" name="Rectangle 19"/>
        <xdr:cNvSpPr>
          <a:spLocks noChangeArrowheads="1"/>
        </xdr:cNvSpPr>
      </xdr:nvSpPr>
      <xdr:spPr bwMode="auto">
        <a:xfrm>
          <a:off x="1943100" y="5648325"/>
          <a:ext cx="76200" cy="18002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</xdr:colOff>
      <xdr:row>39</xdr:row>
      <xdr:rowOff>0</xdr:rowOff>
    </xdr:from>
    <xdr:to>
      <xdr:col>10</xdr:col>
      <xdr:colOff>171450</xdr:colOff>
      <xdr:row>39</xdr:row>
      <xdr:rowOff>76200</xdr:rowOff>
    </xdr:to>
    <xdr:sp macro="" textlink="">
      <xdr:nvSpPr>
        <xdr:cNvPr id="26748" name="Rectangle 21"/>
        <xdr:cNvSpPr>
          <a:spLocks noChangeArrowheads="1"/>
        </xdr:cNvSpPr>
      </xdr:nvSpPr>
      <xdr:spPr bwMode="auto">
        <a:xfrm>
          <a:off x="962025" y="6610350"/>
          <a:ext cx="1009650" cy="762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33</xdr:row>
      <xdr:rowOff>85725</xdr:rowOff>
    </xdr:from>
    <xdr:to>
      <xdr:col>16</xdr:col>
      <xdr:colOff>114300</xdr:colOff>
      <xdr:row>43</xdr:row>
      <xdr:rowOff>123825</xdr:rowOff>
    </xdr:to>
    <xdr:sp macro="" textlink="">
      <xdr:nvSpPr>
        <xdr:cNvPr id="26749" name="Rectangle 20"/>
        <xdr:cNvSpPr>
          <a:spLocks noChangeArrowheads="1"/>
        </xdr:cNvSpPr>
      </xdr:nvSpPr>
      <xdr:spPr bwMode="auto">
        <a:xfrm>
          <a:off x="990600" y="5724525"/>
          <a:ext cx="2009775" cy="1657350"/>
        </a:xfrm>
        <a:prstGeom prst="rect">
          <a:avLst/>
        </a:prstGeom>
        <a:solidFill>
          <a:srgbClr val="CCFFCC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32</xdr:row>
      <xdr:rowOff>142875</xdr:rowOff>
    </xdr:from>
    <xdr:to>
      <xdr:col>16</xdr:col>
      <xdr:colOff>57150</xdr:colOff>
      <xdr:row>48</xdr:row>
      <xdr:rowOff>76200</xdr:rowOff>
    </xdr:to>
    <xdr:sp macro="" textlink="">
      <xdr:nvSpPr>
        <xdr:cNvPr id="26750" name="Rectangle 22"/>
        <xdr:cNvSpPr>
          <a:spLocks noChangeArrowheads="1"/>
        </xdr:cNvSpPr>
      </xdr:nvSpPr>
      <xdr:spPr bwMode="auto">
        <a:xfrm>
          <a:off x="2886075" y="5619750"/>
          <a:ext cx="57150" cy="2524125"/>
        </a:xfrm>
        <a:prstGeom prst="rect">
          <a:avLst/>
        </a:prstGeom>
        <a:solidFill>
          <a:srgbClr val="FFFFC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104775</xdr:colOff>
      <xdr:row>32</xdr:row>
      <xdr:rowOff>142875</xdr:rowOff>
    </xdr:from>
    <xdr:to>
      <xdr:col>5</xdr:col>
      <xdr:colOff>161925</xdr:colOff>
      <xdr:row>48</xdr:row>
      <xdr:rowOff>76200</xdr:rowOff>
    </xdr:to>
    <xdr:sp macro="" textlink="">
      <xdr:nvSpPr>
        <xdr:cNvPr id="26751" name="Rectangle 24"/>
        <xdr:cNvSpPr>
          <a:spLocks noChangeArrowheads="1"/>
        </xdr:cNvSpPr>
      </xdr:nvSpPr>
      <xdr:spPr bwMode="auto">
        <a:xfrm>
          <a:off x="1009650" y="5619750"/>
          <a:ext cx="57150" cy="2524125"/>
        </a:xfrm>
        <a:prstGeom prst="rect">
          <a:avLst/>
        </a:prstGeom>
        <a:solidFill>
          <a:srgbClr val="FFFFC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33</xdr:row>
      <xdr:rowOff>19050</xdr:rowOff>
    </xdr:from>
    <xdr:to>
      <xdr:col>17</xdr:col>
      <xdr:colOff>9525</xdr:colOff>
      <xdr:row>33</xdr:row>
      <xdr:rowOff>57150</xdr:rowOff>
    </xdr:to>
    <xdr:sp macro="" textlink="">
      <xdr:nvSpPr>
        <xdr:cNvPr id="26752" name="Rectangle 26"/>
        <xdr:cNvSpPr>
          <a:spLocks noChangeArrowheads="1"/>
        </xdr:cNvSpPr>
      </xdr:nvSpPr>
      <xdr:spPr bwMode="auto">
        <a:xfrm>
          <a:off x="923925" y="5657850"/>
          <a:ext cx="215265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35</xdr:row>
      <xdr:rowOff>0</xdr:rowOff>
    </xdr:from>
    <xdr:to>
      <xdr:col>17</xdr:col>
      <xdr:colOff>9525</xdr:colOff>
      <xdr:row>35</xdr:row>
      <xdr:rowOff>38100</xdr:rowOff>
    </xdr:to>
    <xdr:sp macro="" textlink="">
      <xdr:nvSpPr>
        <xdr:cNvPr id="26753" name="Rectangle 27"/>
        <xdr:cNvSpPr>
          <a:spLocks noChangeArrowheads="1"/>
        </xdr:cNvSpPr>
      </xdr:nvSpPr>
      <xdr:spPr bwMode="auto">
        <a:xfrm>
          <a:off x="923925" y="5962650"/>
          <a:ext cx="215265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36</xdr:row>
      <xdr:rowOff>133350</xdr:rowOff>
    </xdr:from>
    <xdr:to>
      <xdr:col>16</xdr:col>
      <xdr:colOff>171450</xdr:colOff>
      <xdr:row>37</xdr:row>
      <xdr:rowOff>9525</xdr:rowOff>
    </xdr:to>
    <xdr:sp macro="" textlink="">
      <xdr:nvSpPr>
        <xdr:cNvPr id="26754" name="Rectangle 28"/>
        <xdr:cNvSpPr>
          <a:spLocks noChangeArrowheads="1"/>
        </xdr:cNvSpPr>
      </xdr:nvSpPr>
      <xdr:spPr bwMode="auto">
        <a:xfrm>
          <a:off x="904875" y="6257925"/>
          <a:ext cx="215265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38</xdr:row>
      <xdr:rowOff>104775</xdr:rowOff>
    </xdr:from>
    <xdr:to>
      <xdr:col>17</xdr:col>
      <xdr:colOff>9525</xdr:colOff>
      <xdr:row>38</xdr:row>
      <xdr:rowOff>142875</xdr:rowOff>
    </xdr:to>
    <xdr:sp macro="" textlink="">
      <xdr:nvSpPr>
        <xdr:cNvPr id="26755" name="Rectangle 29"/>
        <xdr:cNvSpPr>
          <a:spLocks noChangeArrowheads="1"/>
        </xdr:cNvSpPr>
      </xdr:nvSpPr>
      <xdr:spPr bwMode="auto">
        <a:xfrm>
          <a:off x="923925" y="6553200"/>
          <a:ext cx="215265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40</xdr:row>
      <xdr:rowOff>66675</xdr:rowOff>
    </xdr:from>
    <xdr:to>
      <xdr:col>17</xdr:col>
      <xdr:colOff>9525</xdr:colOff>
      <xdr:row>40</xdr:row>
      <xdr:rowOff>104775</xdr:rowOff>
    </xdr:to>
    <xdr:sp macro="" textlink="">
      <xdr:nvSpPr>
        <xdr:cNvPr id="26756" name="Rectangle 30"/>
        <xdr:cNvSpPr>
          <a:spLocks noChangeArrowheads="1"/>
        </xdr:cNvSpPr>
      </xdr:nvSpPr>
      <xdr:spPr bwMode="auto">
        <a:xfrm>
          <a:off x="923925" y="6838950"/>
          <a:ext cx="215265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42</xdr:row>
      <xdr:rowOff>9525</xdr:rowOff>
    </xdr:from>
    <xdr:to>
      <xdr:col>16</xdr:col>
      <xdr:colOff>171450</xdr:colOff>
      <xdr:row>42</xdr:row>
      <xdr:rowOff>47625</xdr:rowOff>
    </xdr:to>
    <xdr:sp macro="" textlink="">
      <xdr:nvSpPr>
        <xdr:cNvPr id="26757" name="Rectangle 31"/>
        <xdr:cNvSpPr>
          <a:spLocks noChangeArrowheads="1"/>
        </xdr:cNvSpPr>
      </xdr:nvSpPr>
      <xdr:spPr bwMode="auto">
        <a:xfrm>
          <a:off x="904875" y="7105650"/>
          <a:ext cx="215265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</xdr:colOff>
      <xdr:row>43</xdr:row>
      <xdr:rowOff>142875</xdr:rowOff>
    </xdr:from>
    <xdr:to>
      <xdr:col>17</xdr:col>
      <xdr:colOff>0</xdr:colOff>
      <xdr:row>44</xdr:row>
      <xdr:rowOff>19050</xdr:rowOff>
    </xdr:to>
    <xdr:sp macro="" textlink="">
      <xdr:nvSpPr>
        <xdr:cNvPr id="26758" name="Rectangle 32"/>
        <xdr:cNvSpPr>
          <a:spLocks noChangeArrowheads="1"/>
        </xdr:cNvSpPr>
      </xdr:nvSpPr>
      <xdr:spPr bwMode="auto">
        <a:xfrm>
          <a:off x="914400" y="7400925"/>
          <a:ext cx="215265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45</xdr:row>
      <xdr:rowOff>142875</xdr:rowOff>
    </xdr:from>
    <xdr:to>
      <xdr:col>17</xdr:col>
      <xdr:colOff>19050</xdr:colOff>
      <xdr:row>46</xdr:row>
      <xdr:rowOff>19050</xdr:rowOff>
    </xdr:to>
    <xdr:sp macro="" textlink="">
      <xdr:nvSpPr>
        <xdr:cNvPr id="26759" name="Rectangle 33"/>
        <xdr:cNvSpPr>
          <a:spLocks noChangeArrowheads="1"/>
        </xdr:cNvSpPr>
      </xdr:nvSpPr>
      <xdr:spPr bwMode="auto">
        <a:xfrm>
          <a:off x="933450" y="7724775"/>
          <a:ext cx="215265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47</xdr:row>
      <xdr:rowOff>104775</xdr:rowOff>
    </xdr:from>
    <xdr:to>
      <xdr:col>17</xdr:col>
      <xdr:colOff>9525</xdr:colOff>
      <xdr:row>47</xdr:row>
      <xdr:rowOff>142875</xdr:rowOff>
    </xdr:to>
    <xdr:sp macro="" textlink="">
      <xdr:nvSpPr>
        <xdr:cNvPr id="26760" name="Rectangle 34"/>
        <xdr:cNvSpPr>
          <a:spLocks noChangeArrowheads="1"/>
        </xdr:cNvSpPr>
      </xdr:nvSpPr>
      <xdr:spPr bwMode="auto">
        <a:xfrm>
          <a:off x="923925" y="8010525"/>
          <a:ext cx="215265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43</xdr:row>
      <xdr:rowOff>152400</xdr:rowOff>
    </xdr:from>
    <xdr:to>
      <xdr:col>16</xdr:col>
      <xdr:colOff>47625</xdr:colOff>
      <xdr:row>47</xdr:row>
      <xdr:rowOff>152400</xdr:rowOff>
    </xdr:to>
    <xdr:grpSp>
      <xdr:nvGrpSpPr>
        <xdr:cNvPr id="26761" name="Group 113"/>
        <xdr:cNvGrpSpPr>
          <a:grpSpLocks noChangeAspect="1"/>
        </xdr:cNvGrpSpPr>
      </xdr:nvGrpSpPr>
      <xdr:grpSpPr bwMode="auto">
        <a:xfrm>
          <a:off x="2114550" y="7410450"/>
          <a:ext cx="819150" cy="647700"/>
          <a:chOff x="417" y="712"/>
          <a:chExt cx="172" cy="135"/>
        </a:xfrm>
      </xdr:grpSpPr>
      <xdr:sp macro="" textlink="">
        <xdr:nvSpPr>
          <xdr:cNvPr id="26872" name="AutoShape 84"/>
          <xdr:cNvSpPr>
            <a:spLocks noChangeAspect="1" noChangeArrowheads="1"/>
          </xdr:cNvSpPr>
        </xdr:nvSpPr>
        <xdr:spPr bwMode="auto">
          <a:xfrm>
            <a:off x="534" y="745"/>
            <a:ext cx="55" cy="34"/>
          </a:xfrm>
          <a:prstGeom prst="triangle">
            <a:avLst>
              <a:gd name="adj" fmla="val 10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6873" name="Group 101"/>
          <xdr:cNvGrpSpPr>
            <a:grpSpLocks noChangeAspect="1"/>
          </xdr:cNvGrpSpPr>
        </xdr:nvGrpSpPr>
        <xdr:grpSpPr bwMode="auto">
          <a:xfrm>
            <a:off x="494" y="712"/>
            <a:ext cx="39" cy="67"/>
            <a:chOff x="494" y="712"/>
            <a:chExt cx="39" cy="67"/>
          </a:xfrm>
        </xdr:grpSpPr>
        <xdr:sp macro="" textlink="">
          <xdr:nvSpPr>
            <xdr:cNvPr id="26886" name="Rectangle 96"/>
            <xdr:cNvSpPr>
              <a:spLocks noChangeAspect="1" noChangeArrowheads="1"/>
            </xdr:cNvSpPr>
          </xdr:nvSpPr>
          <xdr:spPr bwMode="auto">
            <a:xfrm>
              <a:off x="494" y="712"/>
              <a:ext cx="20" cy="6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87" name="Rectangle 97"/>
            <xdr:cNvSpPr>
              <a:spLocks noChangeAspect="1" noChangeArrowheads="1"/>
            </xdr:cNvSpPr>
          </xdr:nvSpPr>
          <xdr:spPr bwMode="auto">
            <a:xfrm>
              <a:off x="513" y="712"/>
              <a:ext cx="20" cy="6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26874" name="AutoShape 98"/>
          <xdr:cNvSpPr>
            <a:spLocks noChangeAspect="1" noChangeArrowheads="1"/>
          </xdr:cNvSpPr>
        </xdr:nvSpPr>
        <xdr:spPr bwMode="auto">
          <a:xfrm flipH="1" flipV="1">
            <a:off x="533" y="712"/>
            <a:ext cx="40" cy="68"/>
          </a:xfrm>
          <a:prstGeom prst="triangle">
            <a:avLst>
              <a:gd name="adj" fmla="val 10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75" name="AutoShape 99"/>
          <xdr:cNvSpPr>
            <a:spLocks noChangeAspect="1" noChangeArrowheads="1"/>
          </xdr:cNvSpPr>
        </xdr:nvSpPr>
        <xdr:spPr bwMode="auto">
          <a:xfrm flipV="1">
            <a:off x="531" y="779"/>
            <a:ext cx="58" cy="36"/>
          </a:xfrm>
          <a:prstGeom prst="triangle">
            <a:avLst>
              <a:gd name="adj" fmla="val 10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76" name="AutoShape 100"/>
          <xdr:cNvSpPr>
            <a:spLocks noChangeAspect="1" noChangeArrowheads="1"/>
          </xdr:cNvSpPr>
        </xdr:nvSpPr>
        <xdr:spPr bwMode="auto">
          <a:xfrm flipH="1">
            <a:off x="532" y="781"/>
            <a:ext cx="35" cy="66"/>
          </a:xfrm>
          <a:prstGeom prst="triangle">
            <a:avLst>
              <a:gd name="adj" fmla="val 10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6877" name="Group 102"/>
          <xdr:cNvGrpSpPr>
            <a:grpSpLocks noChangeAspect="1"/>
          </xdr:cNvGrpSpPr>
        </xdr:nvGrpSpPr>
        <xdr:grpSpPr bwMode="auto">
          <a:xfrm>
            <a:off x="494" y="780"/>
            <a:ext cx="39" cy="67"/>
            <a:chOff x="494" y="712"/>
            <a:chExt cx="39" cy="67"/>
          </a:xfrm>
        </xdr:grpSpPr>
        <xdr:sp macro="" textlink="">
          <xdr:nvSpPr>
            <xdr:cNvPr id="26884" name="Rectangle 103"/>
            <xdr:cNvSpPr>
              <a:spLocks noChangeAspect="1" noChangeArrowheads="1"/>
            </xdr:cNvSpPr>
          </xdr:nvSpPr>
          <xdr:spPr bwMode="auto">
            <a:xfrm>
              <a:off x="494" y="712"/>
              <a:ext cx="20" cy="6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85" name="Rectangle 104"/>
            <xdr:cNvSpPr>
              <a:spLocks noChangeAspect="1" noChangeArrowheads="1"/>
            </xdr:cNvSpPr>
          </xdr:nvSpPr>
          <xdr:spPr bwMode="auto">
            <a:xfrm>
              <a:off x="513" y="712"/>
              <a:ext cx="20" cy="6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6878" name="Group 105"/>
          <xdr:cNvGrpSpPr>
            <a:grpSpLocks noChangeAspect="1"/>
          </xdr:cNvGrpSpPr>
        </xdr:nvGrpSpPr>
        <xdr:grpSpPr bwMode="auto">
          <a:xfrm>
            <a:off x="455" y="780"/>
            <a:ext cx="39" cy="67"/>
            <a:chOff x="494" y="712"/>
            <a:chExt cx="39" cy="67"/>
          </a:xfrm>
        </xdr:grpSpPr>
        <xdr:sp macro="" textlink="">
          <xdr:nvSpPr>
            <xdr:cNvPr id="26882" name="Rectangle 106"/>
            <xdr:cNvSpPr>
              <a:spLocks noChangeAspect="1" noChangeArrowheads="1"/>
            </xdr:cNvSpPr>
          </xdr:nvSpPr>
          <xdr:spPr bwMode="auto">
            <a:xfrm>
              <a:off x="494" y="712"/>
              <a:ext cx="20" cy="6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83" name="Rectangle 107"/>
            <xdr:cNvSpPr>
              <a:spLocks noChangeAspect="1" noChangeArrowheads="1"/>
            </xdr:cNvSpPr>
          </xdr:nvSpPr>
          <xdr:spPr bwMode="auto">
            <a:xfrm>
              <a:off x="513" y="712"/>
              <a:ext cx="20" cy="6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6879" name="Group 108"/>
          <xdr:cNvGrpSpPr>
            <a:grpSpLocks noChangeAspect="1"/>
          </xdr:cNvGrpSpPr>
        </xdr:nvGrpSpPr>
        <xdr:grpSpPr bwMode="auto">
          <a:xfrm>
            <a:off x="417" y="780"/>
            <a:ext cx="39" cy="67"/>
            <a:chOff x="494" y="712"/>
            <a:chExt cx="39" cy="67"/>
          </a:xfrm>
        </xdr:grpSpPr>
        <xdr:sp macro="" textlink="">
          <xdr:nvSpPr>
            <xdr:cNvPr id="26880" name="Rectangle 109"/>
            <xdr:cNvSpPr>
              <a:spLocks noChangeAspect="1" noChangeArrowheads="1"/>
            </xdr:cNvSpPr>
          </xdr:nvSpPr>
          <xdr:spPr bwMode="auto">
            <a:xfrm>
              <a:off x="494" y="712"/>
              <a:ext cx="20" cy="6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81" name="Rectangle 110"/>
            <xdr:cNvSpPr>
              <a:spLocks noChangeAspect="1" noChangeArrowheads="1"/>
            </xdr:cNvSpPr>
          </xdr:nvSpPr>
          <xdr:spPr bwMode="auto">
            <a:xfrm>
              <a:off x="513" y="712"/>
              <a:ext cx="20" cy="6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17</xdr:col>
      <xdr:colOff>66675</xdr:colOff>
      <xdr:row>5</xdr:row>
      <xdr:rowOff>133350</xdr:rowOff>
    </xdr:from>
    <xdr:to>
      <xdr:col>17</xdr:col>
      <xdr:colOff>76200</xdr:colOff>
      <xdr:row>5</xdr:row>
      <xdr:rowOff>152400</xdr:rowOff>
    </xdr:to>
    <xdr:sp macro="" textlink="">
      <xdr:nvSpPr>
        <xdr:cNvPr id="26762" name="Freeform 124"/>
        <xdr:cNvSpPr>
          <a:spLocks/>
        </xdr:cNvSpPr>
      </xdr:nvSpPr>
      <xdr:spPr bwMode="auto">
        <a:xfrm>
          <a:off x="3133725" y="1238250"/>
          <a:ext cx="9525" cy="19050"/>
        </a:xfrm>
        <a:custGeom>
          <a:avLst/>
          <a:gdLst>
            <a:gd name="T0" fmla="*/ 2 w 7"/>
            <a:gd name="T1" fmla="*/ 0 h 9"/>
            <a:gd name="T2" fmla="*/ 4 w 7"/>
            <a:gd name="T3" fmla="*/ 1 h 9"/>
            <a:gd name="T4" fmla="*/ 4 w 7"/>
            <a:gd name="T5" fmla="*/ 1 h 9"/>
            <a:gd name="T6" fmla="*/ 4 w 7"/>
            <a:gd name="T7" fmla="*/ 1 h 9"/>
            <a:gd name="T8" fmla="*/ 5 w 7"/>
            <a:gd name="T9" fmla="*/ 1 h 9"/>
            <a:gd name="T10" fmla="*/ 5 w 7"/>
            <a:gd name="T11" fmla="*/ 1 h 9"/>
            <a:gd name="T12" fmla="*/ 6 w 7"/>
            <a:gd name="T13" fmla="*/ 2 h 9"/>
            <a:gd name="T14" fmla="*/ 7 w 7"/>
            <a:gd name="T15" fmla="*/ 4 h 9"/>
            <a:gd name="T16" fmla="*/ 7 w 7"/>
            <a:gd name="T17" fmla="*/ 4 h 9"/>
            <a:gd name="T18" fmla="*/ 7 w 7"/>
            <a:gd name="T19" fmla="*/ 5 h 9"/>
            <a:gd name="T20" fmla="*/ 7 w 7"/>
            <a:gd name="T21" fmla="*/ 6 h 9"/>
            <a:gd name="T22" fmla="*/ 6 w 7"/>
            <a:gd name="T23" fmla="*/ 7 h 9"/>
            <a:gd name="T24" fmla="*/ 4 w 7"/>
            <a:gd name="T25" fmla="*/ 7 h 9"/>
            <a:gd name="T26" fmla="*/ 4 w 7"/>
            <a:gd name="T27" fmla="*/ 9 h 9"/>
            <a:gd name="T28" fmla="*/ 2 w 7"/>
            <a:gd name="T29" fmla="*/ 9 h 9"/>
            <a:gd name="T30" fmla="*/ 2 w 7"/>
            <a:gd name="T31" fmla="*/ 7 h 9"/>
            <a:gd name="T32" fmla="*/ 0 w 7"/>
            <a:gd name="T33" fmla="*/ 6 h 9"/>
            <a:gd name="T34" fmla="*/ 0 w 7"/>
            <a:gd name="T35" fmla="*/ 5 h 9"/>
            <a:gd name="T36" fmla="*/ 0 w 7"/>
            <a:gd name="T37" fmla="*/ 2 h 9"/>
            <a:gd name="T38" fmla="*/ 2 w 7"/>
            <a:gd name="T39" fmla="*/ 0 h 9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w 7"/>
            <a:gd name="T61" fmla="*/ 0 h 9"/>
            <a:gd name="T62" fmla="*/ 7 w 7"/>
            <a:gd name="T63" fmla="*/ 9 h 9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T60" t="T61" r="T62" b="T63"/>
          <a:pathLst>
            <a:path w="7" h="9">
              <a:moveTo>
                <a:pt x="2" y="0"/>
              </a:moveTo>
              <a:lnTo>
                <a:pt x="4" y="1"/>
              </a:lnTo>
              <a:lnTo>
                <a:pt x="5" y="1"/>
              </a:lnTo>
              <a:lnTo>
                <a:pt x="6" y="2"/>
              </a:lnTo>
              <a:lnTo>
                <a:pt x="7" y="4"/>
              </a:lnTo>
              <a:lnTo>
                <a:pt x="7" y="5"/>
              </a:lnTo>
              <a:lnTo>
                <a:pt x="7" y="6"/>
              </a:lnTo>
              <a:lnTo>
                <a:pt x="6" y="7"/>
              </a:lnTo>
              <a:lnTo>
                <a:pt x="4" y="7"/>
              </a:lnTo>
              <a:lnTo>
                <a:pt x="4" y="9"/>
              </a:lnTo>
              <a:lnTo>
                <a:pt x="2" y="9"/>
              </a:lnTo>
              <a:lnTo>
                <a:pt x="2" y="7"/>
              </a:lnTo>
              <a:lnTo>
                <a:pt x="0" y="6"/>
              </a:lnTo>
              <a:lnTo>
                <a:pt x="0" y="5"/>
              </a:lnTo>
              <a:lnTo>
                <a:pt x="0" y="2"/>
              </a:lnTo>
              <a:lnTo>
                <a:pt x="2" y="0"/>
              </a:lnTo>
              <a:close/>
            </a:path>
          </a:pathLst>
        </a:custGeom>
        <a:solidFill>
          <a:srgbClr val="7A1111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123825</xdr:colOff>
      <xdr:row>5</xdr:row>
      <xdr:rowOff>85725</xdr:rowOff>
    </xdr:from>
    <xdr:to>
      <xdr:col>12</xdr:col>
      <xdr:colOff>95250</xdr:colOff>
      <xdr:row>6</xdr:row>
      <xdr:rowOff>95250</xdr:rowOff>
    </xdr:to>
    <xdr:sp macro="" textlink="">
      <xdr:nvSpPr>
        <xdr:cNvPr id="26763" name="Freeform 134"/>
        <xdr:cNvSpPr>
          <a:spLocks/>
        </xdr:cNvSpPr>
      </xdr:nvSpPr>
      <xdr:spPr bwMode="auto">
        <a:xfrm>
          <a:off x="2105025" y="1190625"/>
          <a:ext cx="152400" cy="171450"/>
        </a:xfrm>
        <a:custGeom>
          <a:avLst/>
          <a:gdLst>
            <a:gd name="T0" fmla="*/ 3 w 94"/>
            <a:gd name="T1" fmla="*/ 21 h 109"/>
            <a:gd name="T2" fmla="*/ 9 w 94"/>
            <a:gd name="T3" fmla="*/ 22 h 109"/>
            <a:gd name="T4" fmla="*/ 11 w 94"/>
            <a:gd name="T5" fmla="*/ 29 h 109"/>
            <a:gd name="T6" fmla="*/ 9 w 94"/>
            <a:gd name="T7" fmla="*/ 45 h 109"/>
            <a:gd name="T8" fmla="*/ 12 w 94"/>
            <a:gd name="T9" fmla="*/ 51 h 109"/>
            <a:gd name="T10" fmla="*/ 15 w 94"/>
            <a:gd name="T11" fmla="*/ 49 h 109"/>
            <a:gd name="T12" fmla="*/ 18 w 94"/>
            <a:gd name="T13" fmla="*/ 57 h 109"/>
            <a:gd name="T14" fmla="*/ 25 w 94"/>
            <a:gd name="T15" fmla="*/ 80 h 109"/>
            <a:gd name="T16" fmla="*/ 30 w 94"/>
            <a:gd name="T17" fmla="*/ 82 h 109"/>
            <a:gd name="T18" fmla="*/ 33 w 94"/>
            <a:gd name="T19" fmla="*/ 75 h 109"/>
            <a:gd name="T20" fmla="*/ 40 w 94"/>
            <a:gd name="T21" fmla="*/ 82 h 109"/>
            <a:gd name="T22" fmla="*/ 54 w 94"/>
            <a:gd name="T23" fmla="*/ 105 h 109"/>
            <a:gd name="T24" fmla="*/ 59 w 94"/>
            <a:gd name="T25" fmla="*/ 106 h 109"/>
            <a:gd name="T26" fmla="*/ 61 w 94"/>
            <a:gd name="T27" fmla="*/ 99 h 109"/>
            <a:gd name="T28" fmla="*/ 64 w 94"/>
            <a:gd name="T29" fmla="*/ 98 h 109"/>
            <a:gd name="T30" fmla="*/ 71 w 94"/>
            <a:gd name="T31" fmla="*/ 105 h 109"/>
            <a:gd name="T32" fmla="*/ 76 w 94"/>
            <a:gd name="T33" fmla="*/ 102 h 109"/>
            <a:gd name="T34" fmla="*/ 76 w 94"/>
            <a:gd name="T35" fmla="*/ 97 h 109"/>
            <a:gd name="T36" fmla="*/ 78 w 94"/>
            <a:gd name="T37" fmla="*/ 95 h 109"/>
            <a:gd name="T38" fmla="*/ 82 w 94"/>
            <a:gd name="T39" fmla="*/ 101 h 109"/>
            <a:gd name="T40" fmla="*/ 85 w 94"/>
            <a:gd name="T41" fmla="*/ 99 h 109"/>
            <a:gd name="T42" fmla="*/ 85 w 94"/>
            <a:gd name="T43" fmla="*/ 94 h 109"/>
            <a:gd name="T44" fmla="*/ 88 w 94"/>
            <a:gd name="T45" fmla="*/ 91 h 109"/>
            <a:gd name="T46" fmla="*/ 93 w 94"/>
            <a:gd name="T47" fmla="*/ 91 h 109"/>
            <a:gd name="T48" fmla="*/ 94 w 94"/>
            <a:gd name="T49" fmla="*/ 85 h 109"/>
            <a:gd name="T50" fmla="*/ 90 w 94"/>
            <a:gd name="T51" fmla="*/ 79 h 109"/>
            <a:gd name="T52" fmla="*/ 90 w 94"/>
            <a:gd name="T53" fmla="*/ 73 h 109"/>
            <a:gd name="T54" fmla="*/ 93 w 94"/>
            <a:gd name="T55" fmla="*/ 69 h 109"/>
            <a:gd name="T56" fmla="*/ 91 w 94"/>
            <a:gd name="T57" fmla="*/ 62 h 109"/>
            <a:gd name="T58" fmla="*/ 83 w 94"/>
            <a:gd name="T59" fmla="*/ 60 h 109"/>
            <a:gd name="T60" fmla="*/ 82 w 94"/>
            <a:gd name="T61" fmla="*/ 55 h 109"/>
            <a:gd name="T62" fmla="*/ 87 w 94"/>
            <a:gd name="T63" fmla="*/ 47 h 109"/>
            <a:gd name="T64" fmla="*/ 82 w 94"/>
            <a:gd name="T65" fmla="*/ 40 h 109"/>
            <a:gd name="T66" fmla="*/ 65 w 94"/>
            <a:gd name="T67" fmla="*/ 35 h 109"/>
            <a:gd name="T68" fmla="*/ 62 w 94"/>
            <a:gd name="T69" fmla="*/ 26 h 109"/>
            <a:gd name="T70" fmla="*/ 68 w 94"/>
            <a:gd name="T71" fmla="*/ 17 h 109"/>
            <a:gd name="T72" fmla="*/ 64 w 94"/>
            <a:gd name="T73" fmla="*/ 12 h 109"/>
            <a:gd name="T74" fmla="*/ 48 w 94"/>
            <a:gd name="T75" fmla="*/ 18 h 109"/>
            <a:gd name="T76" fmla="*/ 44 w 94"/>
            <a:gd name="T77" fmla="*/ 16 h 109"/>
            <a:gd name="T78" fmla="*/ 49 w 94"/>
            <a:gd name="T79" fmla="*/ 6 h 109"/>
            <a:gd name="T80" fmla="*/ 43 w 94"/>
            <a:gd name="T81" fmla="*/ 0 h 109"/>
            <a:gd name="T82" fmla="*/ 31 w 94"/>
            <a:gd name="T83" fmla="*/ 14 h 109"/>
            <a:gd name="T84" fmla="*/ 27 w 94"/>
            <a:gd name="T85" fmla="*/ 14 h 109"/>
            <a:gd name="T86" fmla="*/ 26 w 94"/>
            <a:gd name="T87" fmla="*/ 7 h 109"/>
            <a:gd name="T88" fmla="*/ 23 w 94"/>
            <a:gd name="T89" fmla="*/ 6 h 109"/>
            <a:gd name="T90" fmla="*/ 15 w 94"/>
            <a:gd name="T91" fmla="*/ 17 h 109"/>
            <a:gd name="T92" fmla="*/ 7 w 94"/>
            <a:gd name="T93" fmla="*/ 19 h 109"/>
            <a:gd name="T94" fmla="*/ 4 w 94"/>
            <a:gd name="T95" fmla="*/ 19 h 109"/>
            <a:gd name="T96" fmla="*/ 2 w 94"/>
            <a:gd name="T97" fmla="*/ 19 h 109"/>
            <a:gd name="T98" fmla="*/ 0 w 94"/>
            <a:gd name="T99" fmla="*/ 20 h 10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94"/>
            <a:gd name="T151" fmla="*/ 0 h 109"/>
            <a:gd name="T152" fmla="*/ 94 w 94"/>
            <a:gd name="T153" fmla="*/ 109 h 10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94" h="109">
              <a:moveTo>
                <a:pt x="0" y="20"/>
              </a:moveTo>
              <a:lnTo>
                <a:pt x="3" y="21"/>
              </a:lnTo>
              <a:lnTo>
                <a:pt x="6" y="21"/>
              </a:lnTo>
              <a:lnTo>
                <a:pt x="9" y="22"/>
              </a:lnTo>
              <a:lnTo>
                <a:pt x="11" y="25"/>
              </a:lnTo>
              <a:lnTo>
                <a:pt x="11" y="29"/>
              </a:lnTo>
              <a:lnTo>
                <a:pt x="10" y="36"/>
              </a:lnTo>
              <a:lnTo>
                <a:pt x="9" y="45"/>
              </a:lnTo>
              <a:lnTo>
                <a:pt x="10" y="49"/>
              </a:lnTo>
              <a:lnTo>
                <a:pt x="12" y="51"/>
              </a:lnTo>
              <a:lnTo>
                <a:pt x="13" y="51"/>
              </a:lnTo>
              <a:lnTo>
                <a:pt x="15" y="49"/>
              </a:lnTo>
              <a:lnTo>
                <a:pt x="16" y="51"/>
              </a:lnTo>
              <a:lnTo>
                <a:pt x="18" y="57"/>
              </a:lnTo>
              <a:lnTo>
                <a:pt x="22" y="69"/>
              </a:lnTo>
              <a:lnTo>
                <a:pt x="25" y="80"/>
              </a:lnTo>
              <a:lnTo>
                <a:pt x="28" y="84"/>
              </a:lnTo>
              <a:lnTo>
                <a:pt x="30" y="82"/>
              </a:lnTo>
              <a:lnTo>
                <a:pt x="32" y="78"/>
              </a:lnTo>
              <a:lnTo>
                <a:pt x="33" y="75"/>
              </a:lnTo>
              <a:lnTo>
                <a:pt x="36" y="75"/>
              </a:lnTo>
              <a:lnTo>
                <a:pt x="40" y="82"/>
              </a:lnTo>
              <a:lnTo>
                <a:pt x="46" y="94"/>
              </a:lnTo>
              <a:lnTo>
                <a:pt x="54" y="105"/>
              </a:lnTo>
              <a:lnTo>
                <a:pt x="58" y="109"/>
              </a:lnTo>
              <a:lnTo>
                <a:pt x="59" y="106"/>
              </a:lnTo>
              <a:lnTo>
                <a:pt x="61" y="102"/>
              </a:lnTo>
              <a:lnTo>
                <a:pt x="61" y="99"/>
              </a:lnTo>
              <a:lnTo>
                <a:pt x="62" y="97"/>
              </a:lnTo>
              <a:lnTo>
                <a:pt x="64" y="98"/>
              </a:lnTo>
              <a:lnTo>
                <a:pt x="68" y="101"/>
              </a:lnTo>
              <a:lnTo>
                <a:pt x="71" y="105"/>
              </a:lnTo>
              <a:lnTo>
                <a:pt x="75" y="106"/>
              </a:lnTo>
              <a:lnTo>
                <a:pt x="76" y="102"/>
              </a:lnTo>
              <a:lnTo>
                <a:pt x="76" y="100"/>
              </a:lnTo>
              <a:lnTo>
                <a:pt x="76" y="97"/>
              </a:lnTo>
              <a:lnTo>
                <a:pt x="77" y="95"/>
              </a:lnTo>
              <a:lnTo>
                <a:pt x="78" y="95"/>
              </a:lnTo>
              <a:lnTo>
                <a:pt x="80" y="98"/>
              </a:lnTo>
              <a:lnTo>
                <a:pt x="82" y="101"/>
              </a:lnTo>
              <a:lnTo>
                <a:pt x="84" y="101"/>
              </a:lnTo>
              <a:lnTo>
                <a:pt x="85" y="99"/>
              </a:lnTo>
              <a:lnTo>
                <a:pt x="85" y="97"/>
              </a:lnTo>
              <a:lnTo>
                <a:pt x="85" y="94"/>
              </a:lnTo>
              <a:lnTo>
                <a:pt x="87" y="92"/>
              </a:lnTo>
              <a:lnTo>
                <a:pt x="88" y="91"/>
              </a:lnTo>
              <a:lnTo>
                <a:pt x="91" y="91"/>
              </a:lnTo>
              <a:lnTo>
                <a:pt x="93" y="91"/>
              </a:lnTo>
              <a:lnTo>
                <a:pt x="94" y="88"/>
              </a:lnTo>
              <a:lnTo>
                <a:pt x="94" y="85"/>
              </a:lnTo>
              <a:lnTo>
                <a:pt x="93" y="82"/>
              </a:lnTo>
              <a:lnTo>
                <a:pt x="90" y="79"/>
              </a:lnTo>
              <a:lnTo>
                <a:pt x="89" y="75"/>
              </a:lnTo>
              <a:lnTo>
                <a:pt x="90" y="73"/>
              </a:lnTo>
              <a:lnTo>
                <a:pt x="91" y="71"/>
              </a:lnTo>
              <a:lnTo>
                <a:pt x="93" y="69"/>
              </a:lnTo>
              <a:lnTo>
                <a:pt x="93" y="66"/>
              </a:lnTo>
              <a:lnTo>
                <a:pt x="91" y="62"/>
              </a:lnTo>
              <a:lnTo>
                <a:pt x="87" y="61"/>
              </a:lnTo>
              <a:lnTo>
                <a:pt x="83" y="60"/>
              </a:lnTo>
              <a:lnTo>
                <a:pt x="81" y="58"/>
              </a:lnTo>
              <a:lnTo>
                <a:pt x="82" y="55"/>
              </a:lnTo>
              <a:lnTo>
                <a:pt x="84" y="51"/>
              </a:lnTo>
              <a:lnTo>
                <a:pt x="87" y="47"/>
              </a:lnTo>
              <a:lnTo>
                <a:pt x="87" y="43"/>
              </a:lnTo>
              <a:lnTo>
                <a:pt x="82" y="40"/>
              </a:lnTo>
              <a:lnTo>
                <a:pt x="74" y="38"/>
              </a:lnTo>
              <a:lnTo>
                <a:pt x="65" y="35"/>
              </a:lnTo>
              <a:lnTo>
                <a:pt x="61" y="31"/>
              </a:lnTo>
              <a:lnTo>
                <a:pt x="62" y="26"/>
              </a:lnTo>
              <a:lnTo>
                <a:pt x="65" y="21"/>
              </a:lnTo>
              <a:lnTo>
                <a:pt x="68" y="17"/>
              </a:lnTo>
              <a:lnTo>
                <a:pt x="69" y="13"/>
              </a:lnTo>
              <a:lnTo>
                <a:pt x="64" y="12"/>
              </a:lnTo>
              <a:lnTo>
                <a:pt x="55" y="15"/>
              </a:lnTo>
              <a:lnTo>
                <a:pt x="48" y="18"/>
              </a:lnTo>
              <a:lnTo>
                <a:pt x="43" y="19"/>
              </a:lnTo>
              <a:lnTo>
                <a:pt x="44" y="16"/>
              </a:lnTo>
              <a:lnTo>
                <a:pt x="46" y="12"/>
              </a:lnTo>
              <a:lnTo>
                <a:pt x="49" y="6"/>
              </a:lnTo>
              <a:lnTo>
                <a:pt x="48" y="1"/>
              </a:lnTo>
              <a:lnTo>
                <a:pt x="43" y="0"/>
              </a:lnTo>
              <a:lnTo>
                <a:pt x="37" y="6"/>
              </a:lnTo>
              <a:lnTo>
                <a:pt x="31" y="14"/>
              </a:lnTo>
              <a:lnTo>
                <a:pt x="28" y="16"/>
              </a:lnTo>
              <a:lnTo>
                <a:pt x="27" y="14"/>
              </a:lnTo>
              <a:lnTo>
                <a:pt x="27" y="11"/>
              </a:lnTo>
              <a:lnTo>
                <a:pt x="26" y="7"/>
              </a:lnTo>
              <a:lnTo>
                <a:pt x="25" y="5"/>
              </a:lnTo>
              <a:lnTo>
                <a:pt x="23" y="6"/>
              </a:lnTo>
              <a:lnTo>
                <a:pt x="19" y="12"/>
              </a:lnTo>
              <a:lnTo>
                <a:pt x="15" y="17"/>
              </a:lnTo>
              <a:lnTo>
                <a:pt x="10" y="19"/>
              </a:lnTo>
              <a:lnTo>
                <a:pt x="7" y="19"/>
              </a:lnTo>
              <a:lnTo>
                <a:pt x="5" y="19"/>
              </a:lnTo>
              <a:lnTo>
                <a:pt x="4" y="19"/>
              </a:lnTo>
              <a:lnTo>
                <a:pt x="3" y="19"/>
              </a:lnTo>
              <a:lnTo>
                <a:pt x="2" y="19"/>
              </a:lnTo>
              <a:lnTo>
                <a:pt x="1" y="19"/>
              </a:lnTo>
              <a:lnTo>
                <a:pt x="0" y="20"/>
              </a:lnTo>
              <a:close/>
            </a:path>
          </a:pathLst>
        </a:custGeom>
        <a:solidFill>
          <a:srgbClr val="D8A50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19</xdr:col>
      <xdr:colOff>85725</xdr:colOff>
      <xdr:row>6</xdr:row>
      <xdr:rowOff>38100</xdr:rowOff>
    </xdr:from>
    <xdr:to>
      <xdr:col>20</xdr:col>
      <xdr:colOff>76200</xdr:colOff>
      <xdr:row>7</xdr:row>
      <xdr:rowOff>0</xdr:rowOff>
    </xdr:to>
    <xdr:sp macro="" textlink="">
      <xdr:nvSpPr>
        <xdr:cNvPr id="26764" name="Freeform 135"/>
        <xdr:cNvSpPr>
          <a:spLocks/>
        </xdr:cNvSpPr>
      </xdr:nvSpPr>
      <xdr:spPr bwMode="auto">
        <a:xfrm>
          <a:off x="3514725" y="1304925"/>
          <a:ext cx="171450" cy="123825"/>
        </a:xfrm>
        <a:custGeom>
          <a:avLst/>
          <a:gdLst>
            <a:gd name="T0" fmla="*/ 77 w 108"/>
            <a:gd name="T1" fmla="*/ 3 h 83"/>
            <a:gd name="T2" fmla="*/ 70 w 108"/>
            <a:gd name="T3" fmla="*/ 12 h 83"/>
            <a:gd name="T4" fmla="*/ 75 w 108"/>
            <a:gd name="T5" fmla="*/ 14 h 83"/>
            <a:gd name="T6" fmla="*/ 92 w 108"/>
            <a:gd name="T7" fmla="*/ 11 h 83"/>
            <a:gd name="T8" fmla="*/ 99 w 108"/>
            <a:gd name="T9" fmla="*/ 11 h 83"/>
            <a:gd name="T10" fmla="*/ 105 w 108"/>
            <a:gd name="T11" fmla="*/ 13 h 83"/>
            <a:gd name="T12" fmla="*/ 105 w 108"/>
            <a:gd name="T13" fmla="*/ 16 h 83"/>
            <a:gd name="T14" fmla="*/ 105 w 108"/>
            <a:gd name="T15" fmla="*/ 24 h 83"/>
            <a:gd name="T16" fmla="*/ 104 w 108"/>
            <a:gd name="T17" fmla="*/ 27 h 83"/>
            <a:gd name="T18" fmla="*/ 94 w 108"/>
            <a:gd name="T19" fmla="*/ 28 h 83"/>
            <a:gd name="T20" fmla="*/ 88 w 108"/>
            <a:gd name="T21" fmla="*/ 33 h 83"/>
            <a:gd name="T22" fmla="*/ 88 w 108"/>
            <a:gd name="T23" fmla="*/ 40 h 83"/>
            <a:gd name="T24" fmla="*/ 83 w 108"/>
            <a:gd name="T25" fmla="*/ 47 h 83"/>
            <a:gd name="T26" fmla="*/ 78 w 108"/>
            <a:gd name="T27" fmla="*/ 54 h 83"/>
            <a:gd name="T28" fmla="*/ 71 w 108"/>
            <a:gd name="T29" fmla="*/ 55 h 83"/>
            <a:gd name="T30" fmla="*/ 64 w 108"/>
            <a:gd name="T31" fmla="*/ 50 h 83"/>
            <a:gd name="T32" fmla="*/ 56 w 108"/>
            <a:gd name="T33" fmla="*/ 51 h 83"/>
            <a:gd name="T34" fmla="*/ 47 w 108"/>
            <a:gd name="T35" fmla="*/ 62 h 83"/>
            <a:gd name="T36" fmla="*/ 38 w 108"/>
            <a:gd name="T37" fmla="*/ 68 h 83"/>
            <a:gd name="T38" fmla="*/ 20 w 108"/>
            <a:gd name="T39" fmla="*/ 77 h 83"/>
            <a:gd name="T40" fmla="*/ 15 w 108"/>
            <a:gd name="T41" fmla="*/ 76 h 83"/>
            <a:gd name="T42" fmla="*/ 17 w 108"/>
            <a:gd name="T43" fmla="*/ 64 h 83"/>
            <a:gd name="T44" fmla="*/ 16 w 108"/>
            <a:gd name="T45" fmla="*/ 58 h 83"/>
            <a:gd name="T46" fmla="*/ 29 w 108"/>
            <a:gd name="T47" fmla="*/ 48 h 83"/>
            <a:gd name="T48" fmla="*/ 29 w 108"/>
            <a:gd name="T49" fmla="*/ 44 h 83"/>
            <a:gd name="T50" fmla="*/ 18 w 108"/>
            <a:gd name="T51" fmla="*/ 48 h 83"/>
            <a:gd name="T52" fmla="*/ 14 w 108"/>
            <a:gd name="T53" fmla="*/ 48 h 83"/>
            <a:gd name="T54" fmla="*/ 5 w 108"/>
            <a:gd name="T55" fmla="*/ 48 h 83"/>
            <a:gd name="T56" fmla="*/ 6 w 108"/>
            <a:gd name="T57" fmla="*/ 43 h 83"/>
            <a:gd name="T58" fmla="*/ 14 w 108"/>
            <a:gd name="T59" fmla="*/ 36 h 83"/>
            <a:gd name="T60" fmla="*/ 18 w 108"/>
            <a:gd name="T61" fmla="*/ 33 h 83"/>
            <a:gd name="T62" fmla="*/ 27 w 108"/>
            <a:gd name="T63" fmla="*/ 27 h 83"/>
            <a:gd name="T64" fmla="*/ 28 w 108"/>
            <a:gd name="T65" fmla="*/ 23 h 83"/>
            <a:gd name="T66" fmla="*/ 24 w 108"/>
            <a:gd name="T67" fmla="*/ 17 h 83"/>
            <a:gd name="T68" fmla="*/ 29 w 108"/>
            <a:gd name="T69" fmla="*/ 14 h 83"/>
            <a:gd name="T70" fmla="*/ 40 w 108"/>
            <a:gd name="T71" fmla="*/ 11 h 83"/>
            <a:gd name="T72" fmla="*/ 44 w 108"/>
            <a:gd name="T73" fmla="*/ 9 h 83"/>
            <a:gd name="T74" fmla="*/ 45 w 108"/>
            <a:gd name="T75" fmla="*/ 5 h 83"/>
            <a:gd name="T76" fmla="*/ 50 w 108"/>
            <a:gd name="T77" fmla="*/ 5 h 83"/>
            <a:gd name="T78" fmla="*/ 62 w 108"/>
            <a:gd name="T79" fmla="*/ 11 h 83"/>
            <a:gd name="T80" fmla="*/ 67 w 108"/>
            <a:gd name="T81" fmla="*/ 12 h 83"/>
            <a:gd name="T82" fmla="*/ 75 w 108"/>
            <a:gd name="T83" fmla="*/ 4 h 83"/>
            <a:gd name="T84" fmla="*/ 80 w 108"/>
            <a:gd name="T85" fmla="*/ 0 h 83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08"/>
            <a:gd name="T130" fmla="*/ 0 h 83"/>
            <a:gd name="T131" fmla="*/ 108 w 108"/>
            <a:gd name="T132" fmla="*/ 83 h 83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08" h="83">
              <a:moveTo>
                <a:pt x="80" y="0"/>
              </a:moveTo>
              <a:lnTo>
                <a:pt x="77" y="3"/>
              </a:lnTo>
              <a:lnTo>
                <a:pt x="74" y="9"/>
              </a:lnTo>
              <a:lnTo>
                <a:pt x="70" y="12"/>
              </a:lnTo>
              <a:lnTo>
                <a:pt x="70" y="14"/>
              </a:lnTo>
              <a:lnTo>
                <a:pt x="75" y="14"/>
              </a:lnTo>
              <a:lnTo>
                <a:pt x="83" y="13"/>
              </a:lnTo>
              <a:lnTo>
                <a:pt x="92" y="11"/>
              </a:lnTo>
              <a:lnTo>
                <a:pt x="99" y="10"/>
              </a:lnTo>
              <a:lnTo>
                <a:pt x="99" y="11"/>
              </a:lnTo>
              <a:lnTo>
                <a:pt x="102" y="12"/>
              </a:lnTo>
              <a:lnTo>
                <a:pt x="105" y="13"/>
              </a:lnTo>
              <a:lnTo>
                <a:pt x="108" y="13"/>
              </a:lnTo>
              <a:lnTo>
                <a:pt x="105" y="16"/>
              </a:lnTo>
              <a:lnTo>
                <a:pt x="104" y="20"/>
              </a:lnTo>
              <a:lnTo>
                <a:pt x="105" y="24"/>
              </a:lnTo>
              <a:lnTo>
                <a:pt x="107" y="27"/>
              </a:lnTo>
              <a:lnTo>
                <a:pt x="104" y="27"/>
              </a:lnTo>
              <a:lnTo>
                <a:pt x="99" y="28"/>
              </a:lnTo>
              <a:lnTo>
                <a:pt x="94" y="28"/>
              </a:lnTo>
              <a:lnTo>
                <a:pt x="90" y="30"/>
              </a:lnTo>
              <a:lnTo>
                <a:pt x="88" y="33"/>
              </a:lnTo>
              <a:lnTo>
                <a:pt x="88" y="36"/>
              </a:lnTo>
              <a:lnTo>
                <a:pt x="88" y="40"/>
              </a:lnTo>
              <a:lnTo>
                <a:pt x="87" y="43"/>
              </a:lnTo>
              <a:lnTo>
                <a:pt x="83" y="47"/>
              </a:lnTo>
              <a:lnTo>
                <a:pt x="81" y="50"/>
              </a:lnTo>
              <a:lnTo>
                <a:pt x="78" y="54"/>
              </a:lnTo>
              <a:lnTo>
                <a:pt x="76" y="57"/>
              </a:lnTo>
              <a:lnTo>
                <a:pt x="71" y="55"/>
              </a:lnTo>
              <a:lnTo>
                <a:pt x="68" y="53"/>
              </a:lnTo>
              <a:lnTo>
                <a:pt x="64" y="50"/>
              </a:lnTo>
              <a:lnTo>
                <a:pt x="61" y="49"/>
              </a:lnTo>
              <a:lnTo>
                <a:pt x="56" y="51"/>
              </a:lnTo>
              <a:lnTo>
                <a:pt x="52" y="56"/>
              </a:lnTo>
              <a:lnTo>
                <a:pt x="47" y="62"/>
              </a:lnTo>
              <a:lnTo>
                <a:pt x="43" y="67"/>
              </a:lnTo>
              <a:lnTo>
                <a:pt x="38" y="68"/>
              </a:lnTo>
              <a:lnTo>
                <a:pt x="29" y="71"/>
              </a:lnTo>
              <a:lnTo>
                <a:pt x="20" y="77"/>
              </a:lnTo>
              <a:lnTo>
                <a:pt x="12" y="83"/>
              </a:lnTo>
              <a:lnTo>
                <a:pt x="15" y="76"/>
              </a:lnTo>
              <a:lnTo>
                <a:pt x="17" y="68"/>
              </a:lnTo>
              <a:lnTo>
                <a:pt x="17" y="64"/>
              </a:lnTo>
              <a:lnTo>
                <a:pt x="12" y="64"/>
              </a:lnTo>
              <a:lnTo>
                <a:pt x="16" y="58"/>
              </a:lnTo>
              <a:lnTo>
                <a:pt x="23" y="52"/>
              </a:lnTo>
              <a:lnTo>
                <a:pt x="29" y="48"/>
              </a:lnTo>
              <a:lnTo>
                <a:pt x="31" y="44"/>
              </a:lnTo>
              <a:lnTo>
                <a:pt x="29" y="44"/>
              </a:lnTo>
              <a:lnTo>
                <a:pt x="24" y="45"/>
              </a:lnTo>
              <a:lnTo>
                <a:pt x="18" y="48"/>
              </a:lnTo>
              <a:lnTo>
                <a:pt x="15" y="50"/>
              </a:lnTo>
              <a:lnTo>
                <a:pt x="14" y="48"/>
              </a:lnTo>
              <a:lnTo>
                <a:pt x="10" y="48"/>
              </a:lnTo>
              <a:lnTo>
                <a:pt x="5" y="48"/>
              </a:lnTo>
              <a:lnTo>
                <a:pt x="0" y="50"/>
              </a:lnTo>
              <a:lnTo>
                <a:pt x="6" y="43"/>
              </a:lnTo>
              <a:lnTo>
                <a:pt x="12" y="39"/>
              </a:lnTo>
              <a:lnTo>
                <a:pt x="14" y="36"/>
              </a:lnTo>
              <a:lnTo>
                <a:pt x="13" y="35"/>
              </a:lnTo>
              <a:lnTo>
                <a:pt x="18" y="33"/>
              </a:lnTo>
              <a:lnTo>
                <a:pt x="24" y="29"/>
              </a:lnTo>
              <a:lnTo>
                <a:pt x="27" y="27"/>
              </a:lnTo>
              <a:lnTo>
                <a:pt x="29" y="25"/>
              </a:lnTo>
              <a:lnTo>
                <a:pt x="28" y="23"/>
              </a:lnTo>
              <a:lnTo>
                <a:pt x="27" y="20"/>
              </a:lnTo>
              <a:lnTo>
                <a:pt x="24" y="17"/>
              </a:lnTo>
              <a:lnTo>
                <a:pt x="22" y="15"/>
              </a:lnTo>
              <a:lnTo>
                <a:pt x="29" y="14"/>
              </a:lnTo>
              <a:lnTo>
                <a:pt x="36" y="12"/>
              </a:lnTo>
              <a:lnTo>
                <a:pt x="40" y="11"/>
              </a:lnTo>
              <a:lnTo>
                <a:pt x="43" y="10"/>
              </a:lnTo>
              <a:lnTo>
                <a:pt x="44" y="9"/>
              </a:lnTo>
              <a:lnTo>
                <a:pt x="45" y="7"/>
              </a:lnTo>
              <a:lnTo>
                <a:pt x="45" y="5"/>
              </a:lnTo>
              <a:lnTo>
                <a:pt x="44" y="4"/>
              </a:lnTo>
              <a:lnTo>
                <a:pt x="50" y="5"/>
              </a:lnTo>
              <a:lnTo>
                <a:pt x="56" y="9"/>
              </a:lnTo>
              <a:lnTo>
                <a:pt x="62" y="11"/>
              </a:lnTo>
              <a:lnTo>
                <a:pt x="65" y="14"/>
              </a:lnTo>
              <a:lnTo>
                <a:pt x="67" y="12"/>
              </a:lnTo>
              <a:lnTo>
                <a:pt x="71" y="9"/>
              </a:lnTo>
              <a:lnTo>
                <a:pt x="75" y="4"/>
              </a:lnTo>
              <a:lnTo>
                <a:pt x="77" y="2"/>
              </a:lnTo>
              <a:lnTo>
                <a:pt x="80" y="0"/>
              </a:lnTo>
              <a:close/>
            </a:path>
          </a:pathLst>
        </a:custGeom>
        <a:solidFill>
          <a:srgbClr val="991E0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161925</xdr:colOff>
      <xdr:row>5</xdr:row>
      <xdr:rowOff>95250</xdr:rowOff>
    </xdr:from>
    <xdr:to>
      <xdr:col>21</xdr:col>
      <xdr:colOff>66675</xdr:colOff>
      <xdr:row>6</xdr:row>
      <xdr:rowOff>152400</xdr:rowOff>
    </xdr:to>
    <xdr:sp macro="" textlink="">
      <xdr:nvSpPr>
        <xdr:cNvPr id="26765" name="Freeform 140"/>
        <xdr:cNvSpPr>
          <a:spLocks/>
        </xdr:cNvSpPr>
      </xdr:nvSpPr>
      <xdr:spPr bwMode="auto">
        <a:xfrm>
          <a:off x="3771900" y="1200150"/>
          <a:ext cx="85725" cy="219075"/>
        </a:xfrm>
        <a:custGeom>
          <a:avLst/>
          <a:gdLst>
            <a:gd name="T0" fmla="*/ 16 w 56"/>
            <a:gd name="T1" fmla="*/ 14 h 141"/>
            <a:gd name="T2" fmla="*/ 20 w 56"/>
            <a:gd name="T3" fmla="*/ 51 h 141"/>
            <a:gd name="T4" fmla="*/ 33 w 56"/>
            <a:gd name="T5" fmla="*/ 66 h 141"/>
            <a:gd name="T6" fmla="*/ 48 w 56"/>
            <a:gd name="T7" fmla="*/ 71 h 141"/>
            <a:gd name="T8" fmla="*/ 55 w 56"/>
            <a:gd name="T9" fmla="*/ 73 h 141"/>
            <a:gd name="T10" fmla="*/ 56 w 56"/>
            <a:gd name="T11" fmla="*/ 78 h 141"/>
            <a:gd name="T12" fmla="*/ 55 w 56"/>
            <a:gd name="T13" fmla="*/ 84 h 141"/>
            <a:gd name="T14" fmla="*/ 55 w 56"/>
            <a:gd name="T15" fmla="*/ 87 h 141"/>
            <a:gd name="T16" fmla="*/ 54 w 56"/>
            <a:gd name="T17" fmla="*/ 90 h 141"/>
            <a:gd name="T18" fmla="*/ 53 w 56"/>
            <a:gd name="T19" fmla="*/ 92 h 141"/>
            <a:gd name="T20" fmla="*/ 52 w 56"/>
            <a:gd name="T21" fmla="*/ 96 h 141"/>
            <a:gd name="T22" fmla="*/ 52 w 56"/>
            <a:gd name="T23" fmla="*/ 100 h 141"/>
            <a:gd name="T24" fmla="*/ 49 w 56"/>
            <a:gd name="T25" fmla="*/ 104 h 141"/>
            <a:gd name="T26" fmla="*/ 46 w 56"/>
            <a:gd name="T27" fmla="*/ 107 h 141"/>
            <a:gd name="T28" fmla="*/ 44 w 56"/>
            <a:gd name="T29" fmla="*/ 113 h 141"/>
            <a:gd name="T30" fmla="*/ 39 w 56"/>
            <a:gd name="T31" fmla="*/ 125 h 141"/>
            <a:gd name="T32" fmla="*/ 35 w 56"/>
            <a:gd name="T33" fmla="*/ 127 h 141"/>
            <a:gd name="T34" fmla="*/ 35 w 56"/>
            <a:gd name="T35" fmla="*/ 125 h 141"/>
            <a:gd name="T36" fmla="*/ 34 w 56"/>
            <a:gd name="T37" fmla="*/ 127 h 141"/>
            <a:gd name="T38" fmla="*/ 32 w 56"/>
            <a:gd name="T39" fmla="*/ 133 h 141"/>
            <a:gd name="T40" fmla="*/ 30 w 56"/>
            <a:gd name="T41" fmla="*/ 134 h 141"/>
            <a:gd name="T42" fmla="*/ 28 w 56"/>
            <a:gd name="T43" fmla="*/ 133 h 141"/>
            <a:gd name="T44" fmla="*/ 26 w 56"/>
            <a:gd name="T45" fmla="*/ 134 h 141"/>
            <a:gd name="T46" fmla="*/ 24 w 56"/>
            <a:gd name="T47" fmla="*/ 138 h 141"/>
            <a:gd name="T48" fmla="*/ 22 w 56"/>
            <a:gd name="T49" fmla="*/ 139 h 141"/>
            <a:gd name="T50" fmla="*/ 20 w 56"/>
            <a:gd name="T51" fmla="*/ 136 h 141"/>
            <a:gd name="T52" fmla="*/ 18 w 56"/>
            <a:gd name="T53" fmla="*/ 136 h 141"/>
            <a:gd name="T54" fmla="*/ 17 w 56"/>
            <a:gd name="T55" fmla="*/ 139 h 141"/>
            <a:gd name="T56" fmla="*/ 15 w 56"/>
            <a:gd name="T57" fmla="*/ 139 h 141"/>
            <a:gd name="T58" fmla="*/ 14 w 56"/>
            <a:gd name="T59" fmla="*/ 138 h 141"/>
            <a:gd name="T60" fmla="*/ 13 w 56"/>
            <a:gd name="T61" fmla="*/ 137 h 141"/>
            <a:gd name="T62" fmla="*/ 10 w 56"/>
            <a:gd name="T63" fmla="*/ 140 h 141"/>
            <a:gd name="T64" fmla="*/ 8 w 56"/>
            <a:gd name="T65" fmla="*/ 140 h 141"/>
            <a:gd name="T66" fmla="*/ 8 w 56"/>
            <a:gd name="T67" fmla="*/ 136 h 141"/>
            <a:gd name="T68" fmla="*/ 6 w 56"/>
            <a:gd name="T69" fmla="*/ 132 h 141"/>
            <a:gd name="T70" fmla="*/ 3 w 56"/>
            <a:gd name="T71" fmla="*/ 134 h 141"/>
            <a:gd name="T72" fmla="*/ 2 w 56"/>
            <a:gd name="T73" fmla="*/ 132 h 141"/>
            <a:gd name="T74" fmla="*/ 1 w 56"/>
            <a:gd name="T75" fmla="*/ 127 h 141"/>
            <a:gd name="T76" fmla="*/ 2 w 56"/>
            <a:gd name="T77" fmla="*/ 111 h 141"/>
            <a:gd name="T78" fmla="*/ 19 w 56"/>
            <a:gd name="T79" fmla="*/ 77 h 141"/>
            <a:gd name="T80" fmla="*/ 17 w 56"/>
            <a:gd name="T81" fmla="*/ 47 h 141"/>
            <a:gd name="T82" fmla="*/ 14 w 56"/>
            <a:gd name="T83" fmla="*/ 19 h 141"/>
            <a:gd name="T84" fmla="*/ 16 w 56"/>
            <a:gd name="T85" fmla="*/ 0 h 14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56"/>
            <a:gd name="T130" fmla="*/ 0 h 141"/>
            <a:gd name="T131" fmla="*/ 56 w 56"/>
            <a:gd name="T132" fmla="*/ 141 h 14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56" h="141">
              <a:moveTo>
                <a:pt x="16" y="0"/>
              </a:moveTo>
              <a:lnTo>
                <a:pt x="16" y="14"/>
              </a:lnTo>
              <a:lnTo>
                <a:pt x="18" y="33"/>
              </a:lnTo>
              <a:lnTo>
                <a:pt x="20" y="51"/>
              </a:lnTo>
              <a:lnTo>
                <a:pt x="26" y="62"/>
              </a:lnTo>
              <a:lnTo>
                <a:pt x="33" y="66"/>
              </a:lnTo>
              <a:lnTo>
                <a:pt x="41" y="68"/>
              </a:lnTo>
              <a:lnTo>
                <a:pt x="48" y="71"/>
              </a:lnTo>
              <a:lnTo>
                <a:pt x="53" y="72"/>
              </a:lnTo>
              <a:lnTo>
                <a:pt x="55" y="73"/>
              </a:lnTo>
              <a:lnTo>
                <a:pt x="56" y="76"/>
              </a:lnTo>
              <a:lnTo>
                <a:pt x="56" y="78"/>
              </a:lnTo>
              <a:lnTo>
                <a:pt x="55" y="81"/>
              </a:lnTo>
              <a:lnTo>
                <a:pt x="55" y="84"/>
              </a:lnTo>
              <a:lnTo>
                <a:pt x="55" y="85"/>
              </a:lnTo>
              <a:lnTo>
                <a:pt x="55" y="87"/>
              </a:lnTo>
              <a:lnTo>
                <a:pt x="55" y="89"/>
              </a:lnTo>
              <a:lnTo>
                <a:pt x="54" y="90"/>
              </a:lnTo>
              <a:lnTo>
                <a:pt x="54" y="91"/>
              </a:lnTo>
              <a:lnTo>
                <a:pt x="53" y="92"/>
              </a:lnTo>
              <a:lnTo>
                <a:pt x="52" y="93"/>
              </a:lnTo>
              <a:lnTo>
                <a:pt x="52" y="96"/>
              </a:lnTo>
              <a:lnTo>
                <a:pt x="52" y="98"/>
              </a:lnTo>
              <a:lnTo>
                <a:pt x="52" y="100"/>
              </a:lnTo>
              <a:lnTo>
                <a:pt x="51" y="102"/>
              </a:lnTo>
              <a:lnTo>
                <a:pt x="49" y="104"/>
              </a:lnTo>
              <a:lnTo>
                <a:pt x="48" y="105"/>
              </a:lnTo>
              <a:lnTo>
                <a:pt x="46" y="107"/>
              </a:lnTo>
              <a:lnTo>
                <a:pt x="45" y="110"/>
              </a:lnTo>
              <a:lnTo>
                <a:pt x="44" y="113"/>
              </a:lnTo>
              <a:lnTo>
                <a:pt x="41" y="119"/>
              </a:lnTo>
              <a:lnTo>
                <a:pt x="39" y="125"/>
              </a:lnTo>
              <a:lnTo>
                <a:pt x="36" y="128"/>
              </a:lnTo>
              <a:lnTo>
                <a:pt x="35" y="127"/>
              </a:lnTo>
              <a:lnTo>
                <a:pt x="35" y="126"/>
              </a:lnTo>
              <a:lnTo>
                <a:pt x="35" y="125"/>
              </a:lnTo>
              <a:lnTo>
                <a:pt x="34" y="124"/>
              </a:lnTo>
              <a:lnTo>
                <a:pt x="34" y="127"/>
              </a:lnTo>
              <a:lnTo>
                <a:pt x="33" y="130"/>
              </a:lnTo>
              <a:lnTo>
                <a:pt x="32" y="133"/>
              </a:lnTo>
              <a:lnTo>
                <a:pt x="31" y="134"/>
              </a:lnTo>
              <a:lnTo>
                <a:pt x="30" y="134"/>
              </a:lnTo>
              <a:lnTo>
                <a:pt x="29" y="133"/>
              </a:lnTo>
              <a:lnTo>
                <a:pt x="28" y="133"/>
              </a:lnTo>
              <a:lnTo>
                <a:pt x="27" y="133"/>
              </a:lnTo>
              <a:lnTo>
                <a:pt x="26" y="134"/>
              </a:lnTo>
              <a:lnTo>
                <a:pt x="26" y="137"/>
              </a:lnTo>
              <a:lnTo>
                <a:pt x="24" y="138"/>
              </a:lnTo>
              <a:lnTo>
                <a:pt x="23" y="139"/>
              </a:lnTo>
              <a:lnTo>
                <a:pt x="22" y="139"/>
              </a:lnTo>
              <a:lnTo>
                <a:pt x="21" y="137"/>
              </a:lnTo>
              <a:lnTo>
                <a:pt x="20" y="136"/>
              </a:lnTo>
              <a:lnTo>
                <a:pt x="19" y="134"/>
              </a:lnTo>
              <a:lnTo>
                <a:pt x="18" y="136"/>
              </a:lnTo>
              <a:lnTo>
                <a:pt x="17" y="137"/>
              </a:lnTo>
              <a:lnTo>
                <a:pt x="17" y="139"/>
              </a:lnTo>
              <a:lnTo>
                <a:pt x="16" y="139"/>
              </a:lnTo>
              <a:lnTo>
                <a:pt x="15" y="139"/>
              </a:lnTo>
              <a:lnTo>
                <a:pt x="14" y="139"/>
              </a:lnTo>
              <a:lnTo>
                <a:pt x="14" y="138"/>
              </a:lnTo>
              <a:lnTo>
                <a:pt x="14" y="137"/>
              </a:lnTo>
              <a:lnTo>
                <a:pt x="13" y="137"/>
              </a:lnTo>
              <a:lnTo>
                <a:pt x="11" y="139"/>
              </a:lnTo>
              <a:lnTo>
                <a:pt x="10" y="140"/>
              </a:lnTo>
              <a:lnTo>
                <a:pt x="9" y="141"/>
              </a:lnTo>
              <a:lnTo>
                <a:pt x="8" y="140"/>
              </a:lnTo>
              <a:lnTo>
                <a:pt x="8" y="138"/>
              </a:lnTo>
              <a:lnTo>
                <a:pt x="8" y="136"/>
              </a:lnTo>
              <a:lnTo>
                <a:pt x="7" y="133"/>
              </a:lnTo>
              <a:lnTo>
                <a:pt x="6" y="132"/>
              </a:lnTo>
              <a:lnTo>
                <a:pt x="4" y="133"/>
              </a:lnTo>
              <a:lnTo>
                <a:pt x="3" y="134"/>
              </a:lnTo>
              <a:lnTo>
                <a:pt x="3" y="133"/>
              </a:lnTo>
              <a:lnTo>
                <a:pt x="2" y="132"/>
              </a:lnTo>
              <a:lnTo>
                <a:pt x="1" y="129"/>
              </a:lnTo>
              <a:lnTo>
                <a:pt x="1" y="127"/>
              </a:lnTo>
              <a:lnTo>
                <a:pt x="0" y="124"/>
              </a:lnTo>
              <a:lnTo>
                <a:pt x="2" y="111"/>
              </a:lnTo>
              <a:lnTo>
                <a:pt x="10" y="94"/>
              </a:lnTo>
              <a:lnTo>
                <a:pt x="19" y="77"/>
              </a:lnTo>
              <a:lnTo>
                <a:pt x="20" y="62"/>
              </a:lnTo>
              <a:lnTo>
                <a:pt x="17" y="47"/>
              </a:lnTo>
              <a:lnTo>
                <a:pt x="15" y="33"/>
              </a:lnTo>
              <a:lnTo>
                <a:pt x="14" y="19"/>
              </a:lnTo>
              <a:lnTo>
                <a:pt x="14" y="10"/>
              </a:lnTo>
              <a:lnTo>
                <a:pt x="16" y="0"/>
              </a:lnTo>
              <a:close/>
            </a:path>
          </a:pathLst>
        </a:custGeom>
        <a:solidFill>
          <a:srgbClr val="00660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19050</xdr:colOff>
      <xdr:row>48</xdr:row>
      <xdr:rowOff>66675</xdr:rowOff>
    </xdr:from>
    <xdr:to>
      <xdr:col>12</xdr:col>
      <xdr:colOff>95250</xdr:colOff>
      <xdr:row>50</xdr:row>
      <xdr:rowOff>85725</xdr:rowOff>
    </xdr:to>
    <xdr:sp macro="" textlink="">
      <xdr:nvSpPr>
        <xdr:cNvPr id="26766" name="Freeform 141"/>
        <xdr:cNvSpPr>
          <a:spLocks/>
        </xdr:cNvSpPr>
      </xdr:nvSpPr>
      <xdr:spPr bwMode="auto">
        <a:xfrm>
          <a:off x="2000250" y="8134350"/>
          <a:ext cx="257175" cy="342900"/>
        </a:xfrm>
        <a:custGeom>
          <a:avLst/>
          <a:gdLst>
            <a:gd name="T0" fmla="*/ 140 w 159"/>
            <a:gd name="T1" fmla="*/ 162 h 214"/>
            <a:gd name="T2" fmla="*/ 142 w 159"/>
            <a:gd name="T3" fmla="*/ 166 h 214"/>
            <a:gd name="T4" fmla="*/ 149 w 159"/>
            <a:gd name="T5" fmla="*/ 167 h 214"/>
            <a:gd name="T6" fmla="*/ 159 w 159"/>
            <a:gd name="T7" fmla="*/ 197 h 214"/>
            <a:gd name="T8" fmla="*/ 150 w 159"/>
            <a:gd name="T9" fmla="*/ 210 h 214"/>
            <a:gd name="T10" fmla="*/ 144 w 159"/>
            <a:gd name="T11" fmla="*/ 201 h 214"/>
            <a:gd name="T12" fmla="*/ 137 w 159"/>
            <a:gd name="T13" fmla="*/ 192 h 214"/>
            <a:gd name="T14" fmla="*/ 132 w 159"/>
            <a:gd name="T15" fmla="*/ 182 h 214"/>
            <a:gd name="T16" fmla="*/ 129 w 159"/>
            <a:gd name="T17" fmla="*/ 183 h 214"/>
            <a:gd name="T18" fmla="*/ 125 w 159"/>
            <a:gd name="T19" fmla="*/ 183 h 214"/>
            <a:gd name="T20" fmla="*/ 112 w 159"/>
            <a:gd name="T21" fmla="*/ 179 h 214"/>
            <a:gd name="T22" fmla="*/ 99 w 159"/>
            <a:gd name="T23" fmla="*/ 173 h 214"/>
            <a:gd name="T24" fmla="*/ 87 w 159"/>
            <a:gd name="T25" fmla="*/ 164 h 214"/>
            <a:gd name="T26" fmla="*/ 77 w 159"/>
            <a:gd name="T27" fmla="*/ 149 h 214"/>
            <a:gd name="T28" fmla="*/ 71 w 159"/>
            <a:gd name="T29" fmla="*/ 144 h 214"/>
            <a:gd name="T30" fmla="*/ 55 w 159"/>
            <a:gd name="T31" fmla="*/ 159 h 214"/>
            <a:gd name="T32" fmla="*/ 52 w 159"/>
            <a:gd name="T33" fmla="*/ 177 h 214"/>
            <a:gd name="T34" fmla="*/ 48 w 159"/>
            <a:gd name="T35" fmla="*/ 193 h 214"/>
            <a:gd name="T36" fmla="*/ 45 w 159"/>
            <a:gd name="T37" fmla="*/ 193 h 214"/>
            <a:gd name="T38" fmla="*/ 46 w 159"/>
            <a:gd name="T39" fmla="*/ 210 h 214"/>
            <a:gd name="T40" fmla="*/ 36 w 159"/>
            <a:gd name="T41" fmla="*/ 212 h 214"/>
            <a:gd name="T42" fmla="*/ 13 w 159"/>
            <a:gd name="T43" fmla="*/ 205 h 214"/>
            <a:gd name="T44" fmla="*/ 0 w 159"/>
            <a:gd name="T45" fmla="*/ 200 h 214"/>
            <a:gd name="T46" fmla="*/ 8 w 159"/>
            <a:gd name="T47" fmla="*/ 191 h 214"/>
            <a:gd name="T48" fmla="*/ 22 w 159"/>
            <a:gd name="T49" fmla="*/ 190 h 214"/>
            <a:gd name="T50" fmla="*/ 23 w 159"/>
            <a:gd name="T51" fmla="*/ 187 h 214"/>
            <a:gd name="T52" fmla="*/ 26 w 159"/>
            <a:gd name="T53" fmla="*/ 148 h 214"/>
            <a:gd name="T54" fmla="*/ 38 w 159"/>
            <a:gd name="T55" fmla="*/ 132 h 214"/>
            <a:gd name="T56" fmla="*/ 50 w 159"/>
            <a:gd name="T57" fmla="*/ 125 h 214"/>
            <a:gd name="T58" fmla="*/ 51 w 159"/>
            <a:gd name="T59" fmla="*/ 117 h 214"/>
            <a:gd name="T60" fmla="*/ 38 w 159"/>
            <a:gd name="T61" fmla="*/ 94 h 214"/>
            <a:gd name="T62" fmla="*/ 37 w 159"/>
            <a:gd name="T63" fmla="*/ 69 h 214"/>
            <a:gd name="T64" fmla="*/ 23 w 159"/>
            <a:gd name="T65" fmla="*/ 56 h 214"/>
            <a:gd name="T66" fmla="*/ 12 w 159"/>
            <a:gd name="T67" fmla="*/ 53 h 214"/>
            <a:gd name="T68" fmla="*/ 10 w 159"/>
            <a:gd name="T69" fmla="*/ 45 h 214"/>
            <a:gd name="T70" fmla="*/ 7 w 159"/>
            <a:gd name="T71" fmla="*/ 40 h 214"/>
            <a:gd name="T72" fmla="*/ 8 w 159"/>
            <a:gd name="T73" fmla="*/ 36 h 214"/>
            <a:gd name="T74" fmla="*/ 11 w 159"/>
            <a:gd name="T75" fmla="*/ 33 h 214"/>
            <a:gd name="T76" fmla="*/ 9 w 159"/>
            <a:gd name="T77" fmla="*/ 24 h 214"/>
            <a:gd name="T78" fmla="*/ 10 w 159"/>
            <a:gd name="T79" fmla="*/ 9 h 214"/>
            <a:gd name="T80" fmla="*/ 15 w 159"/>
            <a:gd name="T81" fmla="*/ 3 h 214"/>
            <a:gd name="T82" fmla="*/ 16 w 159"/>
            <a:gd name="T83" fmla="*/ 9 h 214"/>
            <a:gd name="T84" fmla="*/ 28 w 159"/>
            <a:gd name="T85" fmla="*/ 0 h 214"/>
            <a:gd name="T86" fmla="*/ 35 w 159"/>
            <a:gd name="T87" fmla="*/ 5 h 214"/>
            <a:gd name="T88" fmla="*/ 37 w 159"/>
            <a:gd name="T89" fmla="*/ 6 h 214"/>
            <a:gd name="T90" fmla="*/ 59 w 159"/>
            <a:gd name="T91" fmla="*/ 19 h 214"/>
            <a:gd name="T92" fmla="*/ 54 w 159"/>
            <a:gd name="T93" fmla="*/ 19 h 214"/>
            <a:gd name="T94" fmla="*/ 58 w 159"/>
            <a:gd name="T95" fmla="*/ 22 h 214"/>
            <a:gd name="T96" fmla="*/ 59 w 159"/>
            <a:gd name="T97" fmla="*/ 33 h 214"/>
            <a:gd name="T98" fmla="*/ 53 w 159"/>
            <a:gd name="T99" fmla="*/ 34 h 214"/>
            <a:gd name="T100" fmla="*/ 55 w 159"/>
            <a:gd name="T101" fmla="*/ 41 h 214"/>
            <a:gd name="T102" fmla="*/ 47 w 159"/>
            <a:gd name="T103" fmla="*/ 48 h 214"/>
            <a:gd name="T104" fmla="*/ 49 w 159"/>
            <a:gd name="T105" fmla="*/ 50 h 214"/>
            <a:gd name="T106" fmla="*/ 53 w 159"/>
            <a:gd name="T107" fmla="*/ 56 h 214"/>
            <a:gd name="T108" fmla="*/ 65 w 159"/>
            <a:gd name="T109" fmla="*/ 63 h 214"/>
            <a:gd name="T110" fmla="*/ 84 w 159"/>
            <a:gd name="T111" fmla="*/ 87 h 214"/>
            <a:gd name="T112" fmla="*/ 89 w 159"/>
            <a:gd name="T113" fmla="*/ 109 h 214"/>
            <a:gd name="T114" fmla="*/ 92 w 159"/>
            <a:gd name="T115" fmla="*/ 108 h 214"/>
            <a:gd name="T116" fmla="*/ 94 w 159"/>
            <a:gd name="T117" fmla="*/ 121 h 214"/>
            <a:gd name="T118" fmla="*/ 104 w 159"/>
            <a:gd name="T119" fmla="*/ 137 h 214"/>
            <a:gd name="T120" fmla="*/ 118 w 159"/>
            <a:gd name="T121" fmla="*/ 156 h 214"/>
            <a:gd name="T122" fmla="*/ 140 w 159"/>
            <a:gd name="T123" fmla="*/ 159 h 214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159"/>
            <a:gd name="T187" fmla="*/ 0 h 214"/>
            <a:gd name="T188" fmla="*/ 159 w 159"/>
            <a:gd name="T189" fmla="*/ 214 h 214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159" h="214">
              <a:moveTo>
                <a:pt x="140" y="159"/>
              </a:moveTo>
              <a:lnTo>
                <a:pt x="140" y="161"/>
              </a:lnTo>
              <a:lnTo>
                <a:pt x="140" y="162"/>
              </a:lnTo>
              <a:lnTo>
                <a:pt x="140" y="165"/>
              </a:lnTo>
              <a:lnTo>
                <a:pt x="140" y="167"/>
              </a:lnTo>
              <a:lnTo>
                <a:pt x="142" y="166"/>
              </a:lnTo>
              <a:lnTo>
                <a:pt x="144" y="166"/>
              </a:lnTo>
              <a:lnTo>
                <a:pt x="146" y="167"/>
              </a:lnTo>
              <a:lnTo>
                <a:pt x="149" y="167"/>
              </a:lnTo>
              <a:lnTo>
                <a:pt x="152" y="173"/>
              </a:lnTo>
              <a:lnTo>
                <a:pt x="157" y="184"/>
              </a:lnTo>
              <a:lnTo>
                <a:pt x="159" y="197"/>
              </a:lnTo>
              <a:lnTo>
                <a:pt x="156" y="211"/>
              </a:lnTo>
              <a:lnTo>
                <a:pt x="152" y="211"/>
              </a:lnTo>
              <a:lnTo>
                <a:pt x="150" y="210"/>
              </a:lnTo>
              <a:lnTo>
                <a:pt x="148" y="208"/>
              </a:lnTo>
              <a:lnTo>
                <a:pt x="146" y="206"/>
              </a:lnTo>
              <a:lnTo>
                <a:pt x="144" y="201"/>
              </a:lnTo>
              <a:lnTo>
                <a:pt x="142" y="197"/>
              </a:lnTo>
              <a:lnTo>
                <a:pt x="139" y="194"/>
              </a:lnTo>
              <a:lnTo>
                <a:pt x="137" y="192"/>
              </a:lnTo>
              <a:lnTo>
                <a:pt x="136" y="190"/>
              </a:lnTo>
              <a:lnTo>
                <a:pt x="133" y="185"/>
              </a:lnTo>
              <a:lnTo>
                <a:pt x="132" y="182"/>
              </a:lnTo>
              <a:lnTo>
                <a:pt x="132" y="181"/>
              </a:lnTo>
              <a:lnTo>
                <a:pt x="130" y="182"/>
              </a:lnTo>
              <a:lnTo>
                <a:pt x="129" y="183"/>
              </a:lnTo>
              <a:lnTo>
                <a:pt x="128" y="184"/>
              </a:lnTo>
              <a:lnTo>
                <a:pt x="125" y="183"/>
              </a:lnTo>
              <a:lnTo>
                <a:pt x="122" y="182"/>
              </a:lnTo>
              <a:lnTo>
                <a:pt x="117" y="181"/>
              </a:lnTo>
              <a:lnTo>
                <a:pt x="112" y="179"/>
              </a:lnTo>
              <a:lnTo>
                <a:pt x="106" y="178"/>
              </a:lnTo>
              <a:lnTo>
                <a:pt x="102" y="175"/>
              </a:lnTo>
              <a:lnTo>
                <a:pt x="99" y="173"/>
              </a:lnTo>
              <a:lnTo>
                <a:pt x="96" y="172"/>
              </a:lnTo>
              <a:lnTo>
                <a:pt x="92" y="168"/>
              </a:lnTo>
              <a:lnTo>
                <a:pt x="87" y="164"/>
              </a:lnTo>
              <a:lnTo>
                <a:pt x="83" y="158"/>
              </a:lnTo>
              <a:lnTo>
                <a:pt x="79" y="154"/>
              </a:lnTo>
              <a:lnTo>
                <a:pt x="77" y="149"/>
              </a:lnTo>
              <a:lnTo>
                <a:pt x="75" y="146"/>
              </a:lnTo>
              <a:lnTo>
                <a:pt x="72" y="145"/>
              </a:lnTo>
              <a:lnTo>
                <a:pt x="71" y="144"/>
              </a:lnTo>
              <a:lnTo>
                <a:pt x="67" y="148"/>
              </a:lnTo>
              <a:lnTo>
                <a:pt x="62" y="154"/>
              </a:lnTo>
              <a:lnTo>
                <a:pt x="55" y="159"/>
              </a:lnTo>
              <a:lnTo>
                <a:pt x="48" y="161"/>
              </a:lnTo>
              <a:lnTo>
                <a:pt x="51" y="168"/>
              </a:lnTo>
              <a:lnTo>
                <a:pt x="52" y="177"/>
              </a:lnTo>
              <a:lnTo>
                <a:pt x="52" y="186"/>
              </a:lnTo>
              <a:lnTo>
                <a:pt x="51" y="193"/>
              </a:lnTo>
              <a:lnTo>
                <a:pt x="48" y="193"/>
              </a:lnTo>
              <a:lnTo>
                <a:pt x="46" y="193"/>
              </a:lnTo>
              <a:lnTo>
                <a:pt x="45" y="193"/>
              </a:lnTo>
              <a:lnTo>
                <a:pt x="46" y="198"/>
              </a:lnTo>
              <a:lnTo>
                <a:pt x="46" y="205"/>
              </a:lnTo>
              <a:lnTo>
                <a:pt x="46" y="210"/>
              </a:lnTo>
              <a:lnTo>
                <a:pt x="45" y="214"/>
              </a:lnTo>
              <a:lnTo>
                <a:pt x="41" y="213"/>
              </a:lnTo>
              <a:lnTo>
                <a:pt x="36" y="212"/>
              </a:lnTo>
              <a:lnTo>
                <a:pt x="29" y="210"/>
              </a:lnTo>
              <a:lnTo>
                <a:pt x="21" y="207"/>
              </a:lnTo>
              <a:lnTo>
                <a:pt x="13" y="205"/>
              </a:lnTo>
              <a:lnTo>
                <a:pt x="7" y="202"/>
              </a:lnTo>
              <a:lnTo>
                <a:pt x="2" y="201"/>
              </a:lnTo>
              <a:lnTo>
                <a:pt x="0" y="200"/>
              </a:lnTo>
              <a:lnTo>
                <a:pt x="1" y="197"/>
              </a:lnTo>
              <a:lnTo>
                <a:pt x="3" y="194"/>
              </a:lnTo>
              <a:lnTo>
                <a:pt x="8" y="191"/>
              </a:lnTo>
              <a:lnTo>
                <a:pt x="12" y="190"/>
              </a:lnTo>
              <a:lnTo>
                <a:pt x="17" y="191"/>
              </a:lnTo>
              <a:lnTo>
                <a:pt x="22" y="190"/>
              </a:lnTo>
              <a:lnTo>
                <a:pt x="26" y="188"/>
              </a:lnTo>
              <a:lnTo>
                <a:pt x="28" y="187"/>
              </a:lnTo>
              <a:lnTo>
                <a:pt x="23" y="187"/>
              </a:lnTo>
              <a:lnTo>
                <a:pt x="23" y="175"/>
              </a:lnTo>
              <a:lnTo>
                <a:pt x="24" y="161"/>
              </a:lnTo>
              <a:lnTo>
                <a:pt x="26" y="148"/>
              </a:lnTo>
              <a:lnTo>
                <a:pt x="28" y="142"/>
              </a:lnTo>
              <a:lnTo>
                <a:pt x="32" y="138"/>
              </a:lnTo>
              <a:lnTo>
                <a:pt x="38" y="132"/>
              </a:lnTo>
              <a:lnTo>
                <a:pt x="46" y="128"/>
              </a:lnTo>
              <a:lnTo>
                <a:pt x="51" y="126"/>
              </a:lnTo>
              <a:lnTo>
                <a:pt x="50" y="125"/>
              </a:lnTo>
              <a:lnTo>
                <a:pt x="50" y="121"/>
              </a:lnTo>
              <a:lnTo>
                <a:pt x="50" y="119"/>
              </a:lnTo>
              <a:lnTo>
                <a:pt x="51" y="117"/>
              </a:lnTo>
              <a:lnTo>
                <a:pt x="47" y="112"/>
              </a:lnTo>
              <a:lnTo>
                <a:pt x="42" y="103"/>
              </a:lnTo>
              <a:lnTo>
                <a:pt x="38" y="94"/>
              </a:lnTo>
              <a:lnTo>
                <a:pt x="37" y="87"/>
              </a:lnTo>
              <a:lnTo>
                <a:pt x="38" y="79"/>
              </a:lnTo>
              <a:lnTo>
                <a:pt x="37" y="69"/>
              </a:lnTo>
              <a:lnTo>
                <a:pt x="34" y="61"/>
              </a:lnTo>
              <a:lnTo>
                <a:pt x="26" y="56"/>
              </a:lnTo>
              <a:lnTo>
                <a:pt x="23" y="56"/>
              </a:lnTo>
              <a:lnTo>
                <a:pt x="19" y="56"/>
              </a:lnTo>
              <a:lnTo>
                <a:pt x="14" y="56"/>
              </a:lnTo>
              <a:lnTo>
                <a:pt x="12" y="53"/>
              </a:lnTo>
              <a:lnTo>
                <a:pt x="11" y="50"/>
              </a:lnTo>
              <a:lnTo>
                <a:pt x="11" y="48"/>
              </a:lnTo>
              <a:lnTo>
                <a:pt x="10" y="45"/>
              </a:lnTo>
              <a:lnTo>
                <a:pt x="9" y="42"/>
              </a:lnTo>
              <a:lnTo>
                <a:pt x="8" y="41"/>
              </a:lnTo>
              <a:lnTo>
                <a:pt x="7" y="40"/>
              </a:lnTo>
              <a:lnTo>
                <a:pt x="7" y="39"/>
              </a:lnTo>
              <a:lnTo>
                <a:pt x="7" y="38"/>
              </a:lnTo>
              <a:lnTo>
                <a:pt x="8" y="36"/>
              </a:lnTo>
              <a:lnTo>
                <a:pt x="9" y="35"/>
              </a:lnTo>
              <a:lnTo>
                <a:pt x="11" y="34"/>
              </a:lnTo>
              <a:lnTo>
                <a:pt x="11" y="33"/>
              </a:lnTo>
              <a:lnTo>
                <a:pt x="10" y="29"/>
              </a:lnTo>
              <a:lnTo>
                <a:pt x="10" y="27"/>
              </a:lnTo>
              <a:lnTo>
                <a:pt x="9" y="24"/>
              </a:lnTo>
              <a:lnTo>
                <a:pt x="11" y="19"/>
              </a:lnTo>
              <a:lnTo>
                <a:pt x="10" y="14"/>
              </a:lnTo>
              <a:lnTo>
                <a:pt x="10" y="9"/>
              </a:lnTo>
              <a:lnTo>
                <a:pt x="12" y="5"/>
              </a:lnTo>
              <a:lnTo>
                <a:pt x="16" y="2"/>
              </a:lnTo>
              <a:lnTo>
                <a:pt x="15" y="3"/>
              </a:lnTo>
              <a:lnTo>
                <a:pt x="15" y="6"/>
              </a:lnTo>
              <a:lnTo>
                <a:pt x="15" y="8"/>
              </a:lnTo>
              <a:lnTo>
                <a:pt x="16" y="9"/>
              </a:lnTo>
              <a:lnTo>
                <a:pt x="17" y="6"/>
              </a:lnTo>
              <a:lnTo>
                <a:pt x="22" y="1"/>
              </a:lnTo>
              <a:lnTo>
                <a:pt x="28" y="0"/>
              </a:lnTo>
              <a:lnTo>
                <a:pt x="37" y="2"/>
              </a:lnTo>
              <a:lnTo>
                <a:pt x="36" y="2"/>
              </a:lnTo>
              <a:lnTo>
                <a:pt x="35" y="5"/>
              </a:lnTo>
              <a:lnTo>
                <a:pt x="34" y="6"/>
              </a:lnTo>
              <a:lnTo>
                <a:pt x="34" y="8"/>
              </a:lnTo>
              <a:lnTo>
                <a:pt x="37" y="6"/>
              </a:lnTo>
              <a:lnTo>
                <a:pt x="44" y="5"/>
              </a:lnTo>
              <a:lnTo>
                <a:pt x="50" y="9"/>
              </a:lnTo>
              <a:lnTo>
                <a:pt x="59" y="19"/>
              </a:lnTo>
              <a:lnTo>
                <a:pt x="57" y="19"/>
              </a:lnTo>
              <a:lnTo>
                <a:pt x="55" y="19"/>
              </a:lnTo>
              <a:lnTo>
                <a:pt x="54" y="19"/>
              </a:lnTo>
              <a:lnTo>
                <a:pt x="53" y="20"/>
              </a:lnTo>
              <a:lnTo>
                <a:pt x="55" y="20"/>
              </a:lnTo>
              <a:lnTo>
                <a:pt x="58" y="22"/>
              </a:lnTo>
              <a:lnTo>
                <a:pt x="59" y="26"/>
              </a:lnTo>
              <a:lnTo>
                <a:pt x="59" y="34"/>
              </a:lnTo>
              <a:lnTo>
                <a:pt x="59" y="33"/>
              </a:lnTo>
              <a:lnTo>
                <a:pt x="57" y="33"/>
              </a:lnTo>
              <a:lnTo>
                <a:pt x="55" y="33"/>
              </a:lnTo>
              <a:lnTo>
                <a:pt x="53" y="34"/>
              </a:lnTo>
              <a:lnTo>
                <a:pt x="55" y="35"/>
              </a:lnTo>
              <a:lnTo>
                <a:pt x="57" y="38"/>
              </a:lnTo>
              <a:lnTo>
                <a:pt x="55" y="41"/>
              </a:lnTo>
              <a:lnTo>
                <a:pt x="51" y="45"/>
              </a:lnTo>
              <a:lnTo>
                <a:pt x="48" y="47"/>
              </a:lnTo>
              <a:lnTo>
                <a:pt x="47" y="48"/>
              </a:lnTo>
              <a:lnTo>
                <a:pt x="48" y="48"/>
              </a:lnTo>
              <a:lnTo>
                <a:pt x="49" y="50"/>
              </a:lnTo>
              <a:lnTo>
                <a:pt x="51" y="52"/>
              </a:lnTo>
              <a:lnTo>
                <a:pt x="52" y="55"/>
              </a:lnTo>
              <a:lnTo>
                <a:pt x="53" y="56"/>
              </a:lnTo>
              <a:lnTo>
                <a:pt x="55" y="58"/>
              </a:lnTo>
              <a:lnTo>
                <a:pt x="60" y="60"/>
              </a:lnTo>
              <a:lnTo>
                <a:pt x="65" y="63"/>
              </a:lnTo>
              <a:lnTo>
                <a:pt x="70" y="67"/>
              </a:lnTo>
              <a:lnTo>
                <a:pt x="76" y="76"/>
              </a:lnTo>
              <a:lnTo>
                <a:pt x="84" y="87"/>
              </a:lnTo>
              <a:lnTo>
                <a:pt x="88" y="100"/>
              </a:lnTo>
              <a:lnTo>
                <a:pt x="87" y="111"/>
              </a:lnTo>
              <a:lnTo>
                <a:pt x="89" y="109"/>
              </a:lnTo>
              <a:lnTo>
                <a:pt x="90" y="108"/>
              </a:lnTo>
              <a:lnTo>
                <a:pt x="92" y="108"/>
              </a:lnTo>
              <a:lnTo>
                <a:pt x="93" y="112"/>
              </a:lnTo>
              <a:lnTo>
                <a:pt x="94" y="116"/>
              </a:lnTo>
              <a:lnTo>
                <a:pt x="94" y="121"/>
              </a:lnTo>
              <a:lnTo>
                <a:pt x="93" y="126"/>
              </a:lnTo>
              <a:lnTo>
                <a:pt x="98" y="129"/>
              </a:lnTo>
              <a:lnTo>
                <a:pt x="104" y="137"/>
              </a:lnTo>
              <a:lnTo>
                <a:pt x="109" y="145"/>
              </a:lnTo>
              <a:lnTo>
                <a:pt x="112" y="154"/>
              </a:lnTo>
              <a:lnTo>
                <a:pt x="118" y="156"/>
              </a:lnTo>
              <a:lnTo>
                <a:pt x="128" y="157"/>
              </a:lnTo>
              <a:lnTo>
                <a:pt x="136" y="158"/>
              </a:lnTo>
              <a:lnTo>
                <a:pt x="140" y="159"/>
              </a:lnTo>
              <a:close/>
            </a:path>
          </a:pathLst>
        </a:custGeom>
        <a:solidFill>
          <a:srgbClr val="0C0000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76200</xdr:colOff>
      <xdr:row>21</xdr:row>
      <xdr:rowOff>104775</xdr:rowOff>
    </xdr:from>
    <xdr:to>
      <xdr:col>12</xdr:col>
      <xdr:colOff>19050</xdr:colOff>
      <xdr:row>28</xdr:row>
      <xdr:rowOff>85725</xdr:rowOff>
    </xdr:to>
    <xdr:grpSp>
      <xdr:nvGrpSpPr>
        <xdr:cNvPr id="26767" name="Group 162"/>
        <xdr:cNvGrpSpPr>
          <a:grpSpLocks noChangeAspect="1"/>
        </xdr:cNvGrpSpPr>
      </xdr:nvGrpSpPr>
      <xdr:grpSpPr bwMode="auto">
        <a:xfrm>
          <a:off x="800100" y="3800475"/>
          <a:ext cx="1381125" cy="1114425"/>
          <a:chOff x="393" y="687"/>
          <a:chExt cx="238" cy="193"/>
        </a:xfrm>
      </xdr:grpSpPr>
      <xdr:sp macro="" textlink="">
        <xdr:nvSpPr>
          <xdr:cNvPr id="26857" name="AutoShape 160"/>
          <xdr:cNvSpPr>
            <a:spLocks noChangeAspect="1" noChangeArrowheads="1"/>
          </xdr:cNvSpPr>
        </xdr:nvSpPr>
        <xdr:spPr bwMode="auto">
          <a:xfrm>
            <a:off x="502" y="836"/>
            <a:ext cx="49" cy="44"/>
          </a:xfrm>
          <a:prstGeom prst="triangle">
            <a:avLst>
              <a:gd name="adj" fmla="val 10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58" name="Rectangle 161"/>
          <xdr:cNvSpPr>
            <a:spLocks noChangeAspect="1" noChangeArrowheads="1"/>
          </xdr:cNvSpPr>
        </xdr:nvSpPr>
        <xdr:spPr bwMode="auto">
          <a:xfrm rot="2280000">
            <a:off x="393" y="745"/>
            <a:ext cx="208" cy="1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59" name="AutoShape 143"/>
          <xdr:cNvSpPr>
            <a:spLocks noChangeAspect="1" noChangeArrowheads="1"/>
          </xdr:cNvSpPr>
        </xdr:nvSpPr>
        <xdr:spPr bwMode="auto">
          <a:xfrm flipH="1">
            <a:off x="552" y="776"/>
            <a:ext cx="77" cy="60"/>
          </a:xfrm>
          <a:prstGeom prst="triangle">
            <a:avLst>
              <a:gd name="adj" fmla="val 10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0" name="Rectangle 145"/>
          <xdr:cNvSpPr>
            <a:spLocks noChangeAspect="1" noChangeArrowheads="1"/>
          </xdr:cNvSpPr>
        </xdr:nvSpPr>
        <xdr:spPr bwMode="auto">
          <a:xfrm>
            <a:off x="414" y="687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1" name="Rectangle 146"/>
          <xdr:cNvSpPr>
            <a:spLocks noChangeAspect="1" noChangeArrowheads="1"/>
          </xdr:cNvSpPr>
        </xdr:nvSpPr>
        <xdr:spPr bwMode="auto">
          <a:xfrm>
            <a:off x="414" y="687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2" name="Rectangle 147"/>
          <xdr:cNvSpPr>
            <a:spLocks noChangeAspect="1" noChangeArrowheads="1"/>
          </xdr:cNvSpPr>
        </xdr:nvSpPr>
        <xdr:spPr bwMode="auto">
          <a:xfrm>
            <a:off x="435" y="702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3" name="Rectangle 148"/>
          <xdr:cNvSpPr>
            <a:spLocks noChangeAspect="1" noChangeArrowheads="1"/>
          </xdr:cNvSpPr>
        </xdr:nvSpPr>
        <xdr:spPr bwMode="auto">
          <a:xfrm>
            <a:off x="455" y="717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4" name="Rectangle 149"/>
          <xdr:cNvSpPr>
            <a:spLocks noChangeAspect="1" noChangeArrowheads="1"/>
          </xdr:cNvSpPr>
        </xdr:nvSpPr>
        <xdr:spPr bwMode="auto">
          <a:xfrm>
            <a:off x="472" y="732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5" name="Rectangle 150"/>
          <xdr:cNvSpPr>
            <a:spLocks noChangeAspect="1" noChangeArrowheads="1"/>
          </xdr:cNvSpPr>
        </xdr:nvSpPr>
        <xdr:spPr bwMode="auto">
          <a:xfrm>
            <a:off x="490" y="747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6" name="Rectangle 151"/>
          <xdr:cNvSpPr>
            <a:spLocks noChangeAspect="1" noChangeArrowheads="1"/>
          </xdr:cNvSpPr>
        </xdr:nvSpPr>
        <xdr:spPr bwMode="auto">
          <a:xfrm>
            <a:off x="510" y="761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7" name="Rectangle 152"/>
          <xdr:cNvSpPr>
            <a:spLocks noChangeAspect="1" noChangeArrowheads="1"/>
          </xdr:cNvSpPr>
        </xdr:nvSpPr>
        <xdr:spPr bwMode="auto">
          <a:xfrm>
            <a:off x="529" y="776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8" name="Rectangle 153"/>
          <xdr:cNvSpPr>
            <a:spLocks noChangeAspect="1" noChangeArrowheads="1"/>
          </xdr:cNvSpPr>
        </xdr:nvSpPr>
        <xdr:spPr bwMode="auto">
          <a:xfrm>
            <a:off x="530" y="848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69" name="Rectangle 154"/>
          <xdr:cNvSpPr>
            <a:spLocks noChangeAspect="1" noChangeArrowheads="1"/>
          </xdr:cNvSpPr>
        </xdr:nvSpPr>
        <xdr:spPr bwMode="auto">
          <a:xfrm>
            <a:off x="512" y="864"/>
            <a:ext cx="2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70" name="Line 156"/>
          <xdr:cNvSpPr>
            <a:spLocks noChangeAspect="1" noChangeShapeType="1"/>
          </xdr:cNvSpPr>
        </xdr:nvSpPr>
        <xdr:spPr bwMode="auto">
          <a:xfrm>
            <a:off x="551" y="777"/>
            <a:ext cx="0" cy="5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871" name="Rectangle 158"/>
          <xdr:cNvSpPr>
            <a:spLocks noChangeAspect="1" noChangeArrowheads="1"/>
          </xdr:cNvSpPr>
        </xdr:nvSpPr>
        <xdr:spPr bwMode="auto">
          <a:xfrm>
            <a:off x="551" y="836"/>
            <a:ext cx="80" cy="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32</xdr:row>
      <xdr:rowOff>152400</xdr:rowOff>
    </xdr:from>
    <xdr:to>
      <xdr:col>19</xdr:col>
      <xdr:colOff>0</xdr:colOff>
      <xdr:row>44</xdr:row>
      <xdr:rowOff>19050</xdr:rowOff>
    </xdr:to>
    <xdr:cxnSp macro="">
      <xdr:nvCxnSpPr>
        <xdr:cNvPr id="26768" name="AutoShape 165"/>
        <xdr:cNvCxnSpPr>
          <a:cxnSpLocks noChangeShapeType="1"/>
        </xdr:cNvCxnSpPr>
      </xdr:nvCxnSpPr>
      <xdr:spPr bwMode="auto">
        <a:xfrm>
          <a:off x="3429000" y="5629275"/>
          <a:ext cx="0" cy="18097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20</xdr:col>
      <xdr:colOff>0</xdr:colOff>
      <xdr:row>32</xdr:row>
      <xdr:rowOff>142875</xdr:rowOff>
    </xdr:from>
    <xdr:to>
      <xdr:col>20</xdr:col>
      <xdr:colOff>0</xdr:colOff>
      <xdr:row>48</xdr:row>
      <xdr:rowOff>19050</xdr:rowOff>
    </xdr:to>
    <xdr:cxnSp macro="">
      <xdr:nvCxnSpPr>
        <xdr:cNvPr id="26769" name="AutoShape 166"/>
        <xdr:cNvCxnSpPr>
          <a:cxnSpLocks noChangeShapeType="1"/>
        </xdr:cNvCxnSpPr>
      </xdr:nvCxnSpPr>
      <xdr:spPr bwMode="auto">
        <a:xfrm>
          <a:off x="3609975" y="5619750"/>
          <a:ext cx="0" cy="2466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161925</xdr:colOff>
      <xdr:row>32</xdr:row>
      <xdr:rowOff>0</xdr:rowOff>
    </xdr:from>
    <xdr:to>
      <xdr:col>10</xdr:col>
      <xdr:colOff>161925</xdr:colOff>
      <xdr:row>32</xdr:row>
      <xdr:rowOff>0</xdr:rowOff>
    </xdr:to>
    <xdr:cxnSp macro="">
      <xdr:nvCxnSpPr>
        <xdr:cNvPr id="26770" name="AutoShape 167"/>
        <xdr:cNvCxnSpPr>
          <a:cxnSpLocks noChangeShapeType="1"/>
        </xdr:cNvCxnSpPr>
      </xdr:nvCxnSpPr>
      <xdr:spPr bwMode="auto">
        <a:xfrm>
          <a:off x="885825" y="5476875"/>
          <a:ext cx="10763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22</xdr:col>
      <xdr:colOff>0</xdr:colOff>
      <xdr:row>4</xdr:row>
      <xdr:rowOff>0</xdr:rowOff>
    </xdr:from>
    <xdr:to>
      <xdr:col>37</xdr:col>
      <xdr:colOff>171450</xdr:colOff>
      <xdr:row>4</xdr:row>
      <xdr:rowOff>0</xdr:rowOff>
    </xdr:to>
    <xdr:cxnSp macro="">
      <xdr:nvCxnSpPr>
        <xdr:cNvPr id="26771" name="AutoShape 181"/>
        <xdr:cNvCxnSpPr>
          <a:cxnSpLocks noChangeShapeType="1"/>
        </xdr:cNvCxnSpPr>
      </xdr:nvCxnSpPr>
      <xdr:spPr bwMode="auto">
        <a:xfrm>
          <a:off x="3971925" y="942975"/>
          <a:ext cx="28860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21</xdr:col>
      <xdr:colOff>85725</xdr:colOff>
      <xdr:row>7</xdr:row>
      <xdr:rowOff>152400</xdr:rowOff>
    </xdr:from>
    <xdr:to>
      <xdr:col>38</xdr:col>
      <xdr:colOff>123825</xdr:colOff>
      <xdr:row>30</xdr:row>
      <xdr:rowOff>0</xdr:rowOff>
    </xdr:to>
    <xdr:grpSp>
      <xdr:nvGrpSpPr>
        <xdr:cNvPr id="26772" name="Group 223"/>
        <xdr:cNvGrpSpPr>
          <a:grpSpLocks/>
        </xdr:cNvGrpSpPr>
      </xdr:nvGrpSpPr>
      <xdr:grpSpPr bwMode="auto">
        <a:xfrm>
          <a:off x="3876675" y="1581150"/>
          <a:ext cx="3114675" cy="3571875"/>
          <a:chOff x="407" y="166"/>
          <a:chExt cx="327" cy="375"/>
        </a:xfrm>
      </xdr:grpSpPr>
      <xdr:sp macro="" textlink="">
        <xdr:nvSpPr>
          <xdr:cNvPr id="26815" name="Rectangle 35"/>
          <xdr:cNvSpPr>
            <a:spLocks noChangeArrowheads="1"/>
          </xdr:cNvSpPr>
        </xdr:nvSpPr>
        <xdr:spPr bwMode="auto">
          <a:xfrm>
            <a:off x="435" y="405"/>
            <a:ext cx="191" cy="113"/>
          </a:xfrm>
          <a:prstGeom prst="rect">
            <a:avLst/>
          </a:prstGeom>
          <a:solidFill>
            <a:srgbClr val="FFFFC0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816" name="Rectangle 37"/>
          <xdr:cNvSpPr>
            <a:spLocks noChangeArrowheads="1"/>
          </xdr:cNvSpPr>
        </xdr:nvSpPr>
        <xdr:spPr bwMode="auto">
          <a:xfrm>
            <a:off x="702" y="405"/>
            <a:ext cx="6" cy="1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cxnSp macro="">
        <xdr:nvCxnSpPr>
          <xdr:cNvPr id="26817" name="AutoShape 182"/>
          <xdr:cNvCxnSpPr>
            <a:cxnSpLocks noChangeShapeType="1"/>
          </xdr:cNvCxnSpPr>
        </xdr:nvCxnSpPr>
        <xdr:spPr bwMode="auto">
          <a:xfrm>
            <a:off x="626" y="541"/>
            <a:ext cx="74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stealth" w="med" len="med"/>
            <a:tailEnd type="stealth" w="med" len="med"/>
          </a:ln>
        </xdr:spPr>
      </xdr:cxnSp>
      <xdr:cxnSp macro="">
        <xdr:nvCxnSpPr>
          <xdr:cNvPr id="26818" name="AutoShape 183"/>
          <xdr:cNvCxnSpPr>
            <a:cxnSpLocks noChangeShapeType="1"/>
          </xdr:cNvCxnSpPr>
        </xdr:nvCxnSpPr>
        <xdr:spPr bwMode="auto">
          <a:xfrm>
            <a:off x="437" y="541"/>
            <a:ext cx="19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stealth" w="med" len="med"/>
            <a:tailEnd type="stealth" w="med" len="med"/>
          </a:ln>
        </xdr:spPr>
      </xdr:cxnSp>
      <xdr:grpSp>
        <xdr:nvGrpSpPr>
          <xdr:cNvPr id="26819" name="Group 220"/>
          <xdr:cNvGrpSpPr>
            <a:grpSpLocks/>
          </xdr:cNvGrpSpPr>
        </xdr:nvGrpSpPr>
        <xdr:grpSpPr bwMode="auto">
          <a:xfrm>
            <a:off x="407" y="166"/>
            <a:ext cx="327" cy="241"/>
            <a:chOff x="407" y="116"/>
            <a:chExt cx="327" cy="291"/>
          </a:xfrm>
        </xdr:grpSpPr>
        <xdr:sp macro="" textlink="">
          <xdr:nvSpPr>
            <xdr:cNvPr id="26820" name="Rectangle 76"/>
            <xdr:cNvSpPr>
              <a:spLocks noChangeArrowheads="1"/>
            </xdr:cNvSpPr>
          </xdr:nvSpPr>
          <xdr:spPr bwMode="auto">
            <a:xfrm rot="2771188">
              <a:off x="497" y="106"/>
              <a:ext cx="9" cy="18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21" name="Rectangle 75"/>
            <xdr:cNvSpPr>
              <a:spLocks noChangeArrowheads="1"/>
            </xdr:cNvSpPr>
          </xdr:nvSpPr>
          <xdr:spPr bwMode="auto">
            <a:xfrm rot="2842229">
              <a:off x="634" y="103"/>
              <a:ext cx="9" cy="18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22" name="Rectangle 73"/>
            <xdr:cNvSpPr>
              <a:spLocks noChangeArrowheads="1"/>
            </xdr:cNvSpPr>
          </xdr:nvSpPr>
          <xdr:spPr bwMode="auto">
            <a:xfrm rot="-2880000">
              <a:off x="498" y="103"/>
              <a:ext cx="9" cy="18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23" name="Rectangle 74"/>
            <xdr:cNvSpPr>
              <a:spLocks noChangeArrowheads="1"/>
            </xdr:cNvSpPr>
          </xdr:nvSpPr>
          <xdr:spPr bwMode="auto">
            <a:xfrm rot="-2880000">
              <a:off x="635" y="101"/>
              <a:ext cx="9" cy="18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24" name="Rectangle 36"/>
            <xdr:cNvSpPr>
              <a:spLocks noChangeArrowheads="1"/>
            </xdr:cNvSpPr>
          </xdr:nvSpPr>
          <xdr:spPr bwMode="auto">
            <a:xfrm>
              <a:off x="416" y="127"/>
              <a:ext cx="303" cy="272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25" name="Rectangle 40"/>
            <xdr:cNvSpPr>
              <a:spLocks noChangeArrowheads="1"/>
            </xdr:cNvSpPr>
          </xdr:nvSpPr>
          <xdr:spPr bwMode="auto">
            <a:xfrm>
              <a:off x="416" y="342"/>
              <a:ext cx="30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26" name="Rectangle 41"/>
            <xdr:cNvSpPr>
              <a:spLocks noChangeArrowheads="1"/>
            </xdr:cNvSpPr>
          </xdr:nvSpPr>
          <xdr:spPr bwMode="auto">
            <a:xfrm>
              <a:off x="434" y="128"/>
              <a:ext cx="4" cy="27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27" name="Rectangle 42"/>
            <xdr:cNvSpPr>
              <a:spLocks noChangeArrowheads="1"/>
            </xdr:cNvSpPr>
          </xdr:nvSpPr>
          <xdr:spPr bwMode="auto">
            <a:xfrm>
              <a:off x="469" y="127"/>
              <a:ext cx="4" cy="27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28" name="Rectangle 43"/>
            <xdr:cNvSpPr>
              <a:spLocks noChangeArrowheads="1"/>
            </xdr:cNvSpPr>
          </xdr:nvSpPr>
          <xdr:spPr bwMode="auto">
            <a:xfrm>
              <a:off x="502" y="126"/>
              <a:ext cx="4" cy="27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29" name="Rectangle 44"/>
            <xdr:cNvSpPr>
              <a:spLocks noChangeArrowheads="1"/>
            </xdr:cNvSpPr>
          </xdr:nvSpPr>
          <xdr:spPr bwMode="auto">
            <a:xfrm>
              <a:off x="535" y="126"/>
              <a:ext cx="4" cy="27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0" name="Rectangle 45"/>
            <xdr:cNvSpPr>
              <a:spLocks noChangeArrowheads="1"/>
            </xdr:cNvSpPr>
          </xdr:nvSpPr>
          <xdr:spPr bwMode="auto">
            <a:xfrm>
              <a:off x="570" y="127"/>
              <a:ext cx="4" cy="27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1" name="Rectangle 46"/>
            <xdr:cNvSpPr>
              <a:spLocks noChangeArrowheads="1"/>
            </xdr:cNvSpPr>
          </xdr:nvSpPr>
          <xdr:spPr bwMode="auto">
            <a:xfrm>
              <a:off x="602" y="127"/>
              <a:ext cx="4" cy="27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2" name="Rectangle 47"/>
            <xdr:cNvSpPr>
              <a:spLocks noChangeArrowheads="1"/>
            </xdr:cNvSpPr>
          </xdr:nvSpPr>
          <xdr:spPr bwMode="auto">
            <a:xfrm>
              <a:off x="635" y="127"/>
              <a:ext cx="4" cy="27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3" name="Rectangle 48"/>
            <xdr:cNvSpPr>
              <a:spLocks noChangeArrowheads="1"/>
            </xdr:cNvSpPr>
          </xdr:nvSpPr>
          <xdr:spPr bwMode="auto">
            <a:xfrm>
              <a:off x="671" y="127"/>
              <a:ext cx="4" cy="27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4" name="Rectangle 49"/>
            <xdr:cNvSpPr>
              <a:spLocks noChangeArrowheads="1"/>
            </xdr:cNvSpPr>
          </xdr:nvSpPr>
          <xdr:spPr bwMode="auto">
            <a:xfrm>
              <a:off x="702" y="127"/>
              <a:ext cx="4" cy="27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5" name="Rectangle 50"/>
            <xdr:cNvSpPr>
              <a:spLocks noChangeArrowheads="1"/>
            </xdr:cNvSpPr>
          </xdr:nvSpPr>
          <xdr:spPr bwMode="auto">
            <a:xfrm rot="-1634889">
              <a:off x="451" y="336"/>
              <a:ext cx="6" cy="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6" name="Rectangle 51"/>
            <xdr:cNvSpPr>
              <a:spLocks noChangeArrowheads="1"/>
            </xdr:cNvSpPr>
          </xdr:nvSpPr>
          <xdr:spPr bwMode="auto">
            <a:xfrm>
              <a:off x="431" y="262"/>
              <a:ext cx="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7" name="Rectangle 52"/>
            <xdr:cNvSpPr>
              <a:spLocks noChangeArrowheads="1"/>
            </xdr:cNvSpPr>
          </xdr:nvSpPr>
          <xdr:spPr bwMode="auto">
            <a:xfrm>
              <a:off x="465" y="263"/>
              <a:ext cx="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8" name="Rectangle 53"/>
            <xdr:cNvSpPr>
              <a:spLocks noChangeArrowheads="1"/>
            </xdr:cNvSpPr>
          </xdr:nvSpPr>
          <xdr:spPr bwMode="auto">
            <a:xfrm>
              <a:off x="498" y="263"/>
              <a:ext cx="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39" name="Rectangle 54"/>
            <xdr:cNvSpPr>
              <a:spLocks noChangeArrowheads="1"/>
            </xdr:cNvSpPr>
          </xdr:nvSpPr>
          <xdr:spPr bwMode="auto">
            <a:xfrm>
              <a:off x="530" y="262"/>
              <a:ext cx="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0" name="Rectangle 55"/>
            <xdr:cNvSpPr>
              <a:spLocks noChangeArrowheads="1"/>
            </xdr:cNvSpPr>
          </xdr:nvSpPr>
          <xdr:spPr bwMode="auto">
            <a:xfrm>
              <a:off x="565" y="262"/>
              <a:ext cx="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1" name="Rectangle 56"/>
            <xdr:cNvSpPr>
              <a:spLocks noChangeArrowheads="1"/>
            </xdr:cNvSpPr>
          </xdr:nvSpPr>
          <xdr:spPr bwMode="auto">
            <a:xfrm>
              <a:off x="598" y="262"/>
              <a:ext cx="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2" name="Rectangle 57"/>
            <xdr:cNvSpPr>
              <a:spLocks noChangeArrowheads="1"/>
            </xdr:cNvSpPr>
          </xdr:nvSpPr>
          <xdr:spPr bwMode="auto">
            <a:xfrm>
              <a:off x="631" y="262"/>
              <a:ext cx="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3" name="Rectangle 58"/>
            <xdr:cNvSpPr>
              <a:spLocks noChangeArrowheads="1"/>
            </xdr:cNvSpPr>
          </xdr:nvSpPr>
          <xdr:spPr bwMode="auto">
            <a:xfrm>
              <a:off x="668" y="262"/>
              <a:ext cx="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4" name="Rectangle 59"/>
            <xdr:cNvSpPr>
              <a:spLocks noChangeArrowheads="1"/>
            </xdr:cNvSpPr>
          </xdr:nvSpPr>
          <xdr:spPr bwMode="auto">
            <a:xfrm>
              <a:off x="697" y="262"/>
              <a:ext cx="2" cy="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5" name="Rectangle 60"/>
            <xdr:cNvSpPr>
              <a:spLocks noChangeArrowheads="1"/>
            </xdr:cNvSpPr>
          </xdr:nvSpPr>
          <xdr:spPr bwMode="auto">
            <a:xfrm rot="-1634889">
              <a:off x="483" y="336"/>
              <a:ext cx="6" cy="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6" name="Rectangle 61"/>
            <xdr:cNvSpPr>
              <a:spLocks noChangeArrowheads="1"/>
            </xdr:cNvSpPr>
          </xdr:nvSpPr>
          <xdr:spPr bwMode="auto">
            <a:xfrm rot="-1377330">
              <a:off x="452" y="261"/>
              <a:ext cx="6" cy="8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7" name="Rectangle 62"/>
            <xdr:cNvSpPr>
              <a:spLocks noChangeArrowheads="1"/>
            </xdr:cNvSpPr>
          </xdr:nvSpPr>
          <xdr:spPr bwMode="auto">
            <a:xfrm rot="-670701">
              <a:off x="453" y="125"/>
              <a:ext cx="6" cy="14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8" name="Rectangle 63"/>
            <xdr:cNvSpPr>
              <a:spLocks noChangeArrowheads="1"/>
            </xdr:cNvSpPr>
          </xdr:nvSpPr>
          <xdr:spPr bwMode="auto">
            <a:xfrm rot="-1377330">
              <a:off x="488" y="266"/>
              <a:ext cx="6" cy="8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49" name="Rectangle 64"/>
            <xdr:cNvSpPr>
              <a:spLocks noChangeArrowheads="1"/>
            </xdr:cNvSpPr>
          </xdr:nvSpPr>
          <xdr:spPr bwMode="auto">
            <a:xfrm rot="-1634889">
              <a:off x="519" y="339"/>
              <a:ext cx="6" cy="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50" name="Rectangle 65"/>
            <xdr:cNvSpPr>
              <a:spLocks noChangeArrowheads="1"/>
            </xdr:cNvSpPr>
          </xdr:nvSpPr>
          <xdr:spPr bwMode="auto">
            <a:xfrm rot="587459">
              <a:off x="685" y="127"/>
              <a:ext cx="6" cy="14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51" name="Rectangle 66"/>
            <xdr:cNvSpPr>
              <a:spLocks noChangeArrowheads="1"/>
            </xdr:cNvSpPr>
          </xdr:nvSpPr>
          <xdr:spPr bwMode="auto">
            <a:xfrm rot="1208210">
              <a:off x="685" y="263"/>
              <a:ext cx="6" cy="8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52" name="Rectangle 67"/>
            <xdr:cNvSpPr>
              <a:spLocks noChangeArrowheads="1"/>
            </xdr:cNvSpPr>
          </xdr:nvSpPr>
          <xdr:spPr bwMode="auto">
            <a:xfrm rot="1437806">
              <a:off x="684" y="338"/>
              <a:ext cx="6" cy="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53" name="Rectangle 68"/>
            <xdr:cNvSpPr>
              <a:spLocks noChangeArrowheads="1"/>
            </xdr:cNvSpPr>
          </xdr:nvSpPr>
          <xdr:spPr bwMode="auto">
            <a:xfrm rot="1437806">
              <a:off x="653" y="336"/>
              <a:ext cx="6" cy="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54" name="Rectangle 69"/>
            <xdr:cNvSpPr>
              <a:spLocks noChangeArrowheads="1"/>
            </xdr:cNvSpPr>
          </xdr:nvSpPr>
          <xdr:spPr bwMode="auto">
            <a:xfrm rot="1437806">
              <a:off x="620" y="338"/>
              <a:ext cx="6" cy="6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55" name="Rectangle 70"/>
            <xdr:cNvSpPr>
              <a:spLocks noChangeArrowheads="1"/>
            </xdr:cNvSpPr>
          </xdr:nvSpPr>
          <xdr:spPr bwMode="auto">
            <a:xfrm rot="1208210">
              <a:off x="651" y="263"/>
              <a:ext cx="6" cy="8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xnSp macro="">
          <xdr:nvCxnSpPr>
            <xdr:cNvPr id="26856" name="AutoShape 184"/>
            <xdr:cNvCxnSpPr>
              <a:cxnSpLocks noChangeShapeType="1"/>
            </xdr:cNvCxnSpPr>
          </xdr:nvCxnSpPr>
          <xdr:spPr bwMode="auto">
            <a:xfrm>
              <a:off x="435" y="116"/>
              <a:ext cx="268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 type="stealth" w="med" len="med"/>
              <a:tailEnd type="stealth" w="med" len="med"/>
            </a:ln>
          </xdr:spPr>
        </xdr:cxnSp>
      </xdr:grpSp>
    </xdr:grpSp>
    <xdr:clientData/>
  </xdr:twoCellAnchor>
  <xdr:twoCellAnchor>
    <xdr:from>
      <xdr:col>4</xdr:col>
      <xdr:colOff>0</xdr:colOff>
      <xdr:row>33</xdr:row>
      <xdr:rowOff>76200</xdr:rowOff>
    </xdr:from>
    <xdr:to>
      <xdr:col>4</xdr:col>
      <xdr:colOff>0</xdr:colOff>
      <xdr:row>38</xdr:row>
      <xdr:rowOff>142875</xdr:rowOff>
    </xdr:to>
    <xdr:cxnSp macro="">
      <xdr:nvCxnSpPr>
        <xdr:cNvPr id="26773" name="AutoShape 187"/>
        <xdr:cNvCxnSpPr>
          <a:cxnSpLocks noChangeShapeType="1"/>
        </xdr:cNvCxnSpPr>
      </xdr:nvCxnSpPr>
      <xdr:spPr bwMode="auto">
        <a:xfrm>
          <a:off x="723900" y="5715000"/>
          <a:ext cx="0" cy="876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171450</xdr:colOff>
      <xdr:row>6</xdr:row>
      <xdr:rowOff>76200</xdr:rowOff>
    </xdr:from>
    <xdr:to>
      <xdr:col>20</xdr:col>
      <xdr:colOff>66675</xdr:colOff>
      <xdr:row>31</xdr:row>
      <xdr:rowOff>0</xdr:rowOff>
    </xdr:to>
    <xdr:grpSp>
      <xdr:nvGrpSpPr>
        <xdr:cNvPr id="26774" name="Group 222"/>
        <xdr:cNvGrpSpPr>
          <a:grpSpLocks/>
        </xdr:cNvGrpSpPr>
      </xdr:nvGrpSpPr>
      <xdr:grpSpPr bwMode="auto">
        <a:xfrm>
          <a:off x="352425" y="1343025"/>
          <a:ext cx="3324225" cy="3971925"/>
          <a:chOff x="37" y="141"/>
          <a:chExt cx="349" cy="417"/>
        </a:xfrm>
      </xdr:grpSpPr>
      <xdr:sp macro="" textlink="">
        <xdr:nvSpPr>
          <xdr:cNvPr id="26775" name="Rectangle 1"/>
          <xdr:cNvSpPr>
            <a:spLocks noChangeArrowheads="1"/>
          </xdr:cNvSpPr>
        </xdr:nvSpPr>
        <xdr:spPr bwMode="auto">
          <a:xfrm rot="1800000">
            <a:off x="140" y="155"/>
            <a:ext cx="6" cy="265"/>
          </a:xfrm>
          <a:prstGeom prst="rect">
            <a:avLst/>
          </a:prstGeom>
          <a:solidFill>
            <a:srgbClr val="FFFFC0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776" name="Freeform 133"/>
          <xdr:cNvSpPr>
            <a:spLocks/>
          </xdr:cNvSpPr>
        </xdr:nvSpPr>
        <xdr:spPr bwMode="auto">
          <a:xfrm>
            <a:off x="320" y="141"/>
            <a:ext cx="16" cy="12"/>
          </a:xfrm>
          <a:custGeom>
            <a:avLst/>
            <a:gdLst>
              <a:gd name="T0" fmla="*/ 20 w 96"/>
              <a:gd name="T1" fmla="*/ 2 h 76"/>
              <a:gd name="T2" fmla="*/ 28 w 96"/>
              <a:gd name="T3" fmla="*/ 12 h 76"/>
              <a:gd name="T4" fmla="*/ 24 w 96"/>
              <a:gd name="T5" fmla="*/ 13 h 76"/>
              <a:gd name="T6" fmla="*/ 6 w 96"/>
              <a:gd name="T7" fmla="*/ 8 h 76"/>
              <a:gd name="T8" fmla="*/ 3 w 96"/>
              <a:gd name="T9" fmla="*/ 12 h 76"/>
              <a:gd name="T10" fmla="*/ 8 w 96"/>
              <a:gd name="T11" fmla="*/ 16 h 76"/>
              <a:gd name="T12" fmla="*/ 6 w 96"/>
              <a:gd name="T13" fmla="*/ 19 h 76"/>
              <a:gd name="T14" fmla="*/ 0 w 96"/>
              <a:gd name="T15" fmla="*/ 27 h 76"/>
              <a:gd name="T16" fmla="*/ 5 w 96"/>
              <a:gd name="T17" fmla="*/ 36 h 76"/>
              <a:gd name="T18" fmla="*/ 17 w 96"/>
              <a:gd name="T19" fmla="*/ 39 h 76"/>
              <a:gd name="T20" fmla="*/ 22 w 96"/>
              <a:gd name="T21" fmla="*/ 45 h 76"/>
              <a:gd name="T22" fmla="*/ 33 w 96"/>
              <a:gd name="T23" fmla="*/ 60 h 76"/>
              <a:gd name="T24" fmla="*/ 42 w 96"/>
              <a:gd name="T25" fmla="*/ 64 h 76"/>
              <a:gd name="T26" fmla="*/ 49 w 96"/>
              <a:gd name="T27" fmla="*/ 58 h 76"/>
              <a:gd name="T28" fmla="*/ 55 w 96"/>
              <a:gd name="T29" fmla="*/ 60 h 76"/>
              <a:gd name="T30" fmla="*/ 73 w 96"/>
              <a:gd name="T31" fmla="*/ 72 h 76"/>
              <a:gd name="T32" fmla="*/ 78 w 96"/>
              <a:gd name="T33" fmla="*/ 70 h 76"/>
              <a:gd name="T34" fmla="*/ 76 w 96"/>
              <a:gd name="T35" fmla="*/ 57 h 76"/>
              <a:gd name="T36" fmla="*/ 80 w 96"/>
              <a:gd name="T37" fmla="*/ 55 h 76"/>
              <a:gd name="T38" fmla="*/ 91 w 96"/>
              <a:gd name="T39" fmla="*/ 56 h 76"/>
              <a:gd name="T40" fmla="*/ 90 w 96"/>
              <a:gd name="T41" fmla="*/ 50 h 76"/>
              <a:gd name="T42" fmla="*/ 77 w 96"/>
              <a:gd name="T43" fmla="*/ 37 h 76"/>
              <a:gd name="T44" fmla="*/ 75 w 96"/>
              <a:gd name="T45" fmla="*/ 33 h 76"/>
              <a:gd name="T46" fmla="*/ 78 w 96"/>
              <a:gd name="T47" fmla="*/ 29 h 76"/>
              <a:gd name="T48" fmla="*/ 75 w 96"/>
              <a:gd name="T49" fmla="*/ 25 h 76"/>
              <a:gd name="T50" fmla="*/ 59 w 96"/>
              <a:gd name="T51" fmla="*/ 16 h 76"/>
              <a:gd name="T52" fmla="*/ 52 w 96"/>
              <a:gd name="T53" fmla="*/ 14 h 76"/>
              <a:gd name="T54" fmla="*/ 49 w 96"/>
              <a:gd name="T55" fmla="*/ 10 h 76"/>
              <a:gd name="T56" fmla="*/ 44 w 96"/>
              <a:gd name="T57" fmla="*/ 9 h 76"/>
              <a:gd name="T58" fmla="*/ 34 w 96"/>
              <a:gd name="T59" fmla="*/ 13 h 76"/>
              <a:gd name="T60" fmla="*/ 31 w 96"/>
              <a:gd name="T61" fmla="*/ 13 h 76"/>
              <a:gd name="T62" fmla="*/ 23 w 96"/>
              <a:gd name="T63" fmla="*/ 4 h 76"/>
              <a:gd name="T64" fmla="*/ 20 w 96"/>
              <a:gd name="T65" fmla="*/ 1 h 76"/>
              <a:gd name="T66" fmla="*/ 18 w 96"/>
              <a:gd name="T67" fmla="*/ 0 h 7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w 96"/>
              <a:gd name="T103" fmla="*/ 0 h 76"/>
              <a:gd name="T104" fmla="*/ 96 w 96"/>
              <a:gd name="T105" fmla="*/ 76 h 7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T102" t="T103" r="T104" b="T105"/>
            <a:pathLst>
              <a:path w="96" h="76">
                <a:moveTo>
                  <a:pt x="18" y="0"/>
                </a:moveTo>
                <a:lnTo>
                  <a:pt x="20" y="2"/>
                </a:lnTo>
                <a:lnTo>
                  <a:pt x="24" y="8"/>
                </a:lnTo>
                <a:lnTo>
                  <a:pt x="28" y="12"/>
                </a:lnTo>
                <a:lnTo>
                  <a:pt x="31" y="15"/>
                </a:lnTo>
                <a:lnTo>
                  <a:pt x="24" y="13"/>
                </a:lnTo>
                <a:lnTo>
                  <a:pt x="15" y="10"/>
                </a:lnTo>
                <a:lnTo>
                  <a:pt x="6" y="8"/>
                </a:lnTo>
                <a:lnTo>
                  <a:pt x="0" y="10"/>
                </a:lnTo>
                <a:lnTo>
                  <a:pt x="3" y="12"/>
                </a:lnTo>
                <a:lnTo>
                  <a:pt x="6" y="14"/>
                </a:lnTo>
                <a:lnTo>
                  <a:pt x="8" y="16"/>
                </a:lnTo>
                <a:lnTo>
                  <a:pt x="11" y="18"/>
                </a:lnTo>
                <a:lnTo>
                  <a:pt x="6" y="19"/>
                </a:lnTo>
                <a:lnTo>
                  <a:pt x="3" y="22"/>
                </a:lnTo>
                <a:lnTo>
                  <a:pt x="0" y="27"/>
                </a:lnTo>
                <a:lnTo>
                  <a:pt x="0" y="35"/>
                </a:lnTo>
                <a:lnTo>
                  <a:pt x="5" y="36"/>
                </a:lnTo>
                <a:lnTo>
                  <a:pt x="11" y="37"/>
                </a:lnTo>
                <a:lnTo>
                  <a:pt x="17" y="39"/>
                </a:lnTo>
                <a:lnTo>
                  <a:pt x="21" y="39"/>
                </a:lnTo>
                <a:lnTo>
                  <a:pt x="22" y="45"/>
                </a:lnTo>
                <a:lnTo>
                  <a:pt x="28" y="53"/>
                </a:lnTo>
                <a:lnTo>
                  <a:pt x="33" y="60"/>
                </a:lnTo>
                <a:lnTo>
                  <a:pt x="37" y="66"/>
                </a:lnTo>
                <a:lnTo>
                  <a:pt x="42" y="64"/>
                </a:lnTo>
                <a:lnTo>
                  <a:pt x="46" y="60"/>
                </a:lnTo>
                <a:lnTo>
                  <a:pt x="49" y="58"/>
                </a:lnTo>
                <a:lnTo>
                  <a:pt x="48" y="55"/>
                </a:lnTo>
                <a:lnTo>
                  <a:pt x="55" y="60"/>
                </a:lnTo>
                <a:lnTo>
                  <a:pt x="64" y="67"/>
                </a:lnTo>
                <a:lnTo>
                  <a:pt x="73" y="72"/>
                </a:lnTo>
                <a:lnTo>
                  <a:pt x="80" y="76"/>
                </a:lnTo>
                <a:lnTo>
                  <a:pt x="78" y="70"/>
                </a:lnTo>
                <a:lnTo>
                  <a:pt x="78" y="64"/>
                </a:lnTo>
                <a:lnTo>
                  <a:pt x="76" y="57"/>
                </a:lnTo>
                <a:lnTo>
                  <a:pt x="72" y="52"/>
                </a:lnTo>
                <a:lnTo>
                  <a:pt x="80" y="55"/>
                </a:lnTo>
                <a:lnTo>
                  <a:pt x="86" y="55"/>
                </a:lnTo>
                <a:lnTo>
                  <a:pt x="91" y="56"/>
                </a:lnTo>
                <a:lnTo>
                  <a:pt x="96" y="56"/>
                </a:lnTo>
                <a:lnTo>
                  <a:pt x="90" y="50"/>
                </a:lnTo>
                <a:lnTo>
                  <a:pt x="84" y="43"/>
                </a:lnTo>
                <a:lnTo>
                  <a:pt x="77" y="37"/>
                </a:lnTo>
                <a:lnTo>
                  <a:pt x="72" y="35"/>
                </a:lnTo>
                <a:lnTo>
                  <a:pt x="75" y="33"/>
                </a:lnTo>
                <a:lnTo>
                  <a:pt x="77" y="31"/>
                </a:lnTo>
                <a:lnTo>
                  <a:pt x="78" y="29"/>
                </a:lnTo>
                <a:lnTo>
                  <a:pt x="81" y="28"/>
                </a:lnTo>
                <a:lnTo>
                  <a:pt x="75" y="25"/>
                </a:lnTo>
                <a:lnTo>
                  <a:pt x="68" y="20"/>
                </a:lnTo>
                <a:lnTo>
                  <a:pt x="59" y="16"/>
                </a:lnTo>
                <a:lnTo>
                  <a:pt x="52" y="16"/>
                </a:lnTo>
                <a:lnTo>
                  <a:pt x="52" y="14"/>
                </a:lnTo>
                <a:lnTo>
                  <a:pt x="51" y="12"/>
                </a:lnTo>
                <a:lnTo>
                  <a:pt x="49" y="10"/>
                </a:lnTo>
                <a:lnTo>
                  <a:pt x="48" y="8"/>
                </a:lnTo>
                <a:lnTo>
                  <a:pt x="44" y="9"/>
                </a:lnTo>
                <a:lnTo>
                  <a:pt x="38" y="10"/>
                </a:lnTo>
                <a:lnTo>
                  <a:pt x="34" y="13"/>
                </a:lnTo>
                <a:lnTo>
                  <a:pt x="33" y="16"/>
                </a:lnTo>
                <a:lnTo>
                  <a:pt x="31" y="13"/>
                </a:lnTo>
                <a:lnTo>
                  <a:pt x="26" y="9"/>
                </a:lnTo>
                <a:lnTo>
                  <a:pt x="23" y="4"/>
                </a:lnTo>
                <a:lnTo>
                  <a:pt x="21" y="2"/>
                </a:lnTo>
                <a:lnTo>
                  <a:pt x="20" y="1"/>
                </a:lnTo>
                <a:lnTo>
                  <a:pt x="19" y="1"/>
                </a:lnTo>
                <a:lnTo>
                  <a:pt x="18" y="0"/>
                </a:lnTo>
                <a:close/>
              </a:path>
            </a:pathLst>
          </a:custGeom>
          <a:solidFill>
            <a:srgbClr val="FFBF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777" name="Freeform 138"/>
          <xdr:cNvSpPr>
            <a:spLocks/>
          </xdr:cNvSpPr>
        </xdr:nvSpPr>
        <xdr:spPr bwMode="auto">
          <a:xfrm>
            <a:off x="290" y="147"/>
            <a:ext cx="11" cy="11"/>
          </a:xfrm>
          <a:custGeom>
            <a:avLst/>
            <a:gdLst>
              <a:gd name="T0" fmla="*/ 61 w 66"/>
              <a:gd name="T1" fmla="*/ 60 h 67"/>
              <a:gd name="T2" fmla="*/ 42 w 66"/>
              <a:gd name="T3" fmla="*/ 48 h 67"/>
              <a:gd name="T4" fmla="*/ 27 w 66"/>
              <a:gd name="T5" fmla="*/ 50 h 67"/>
              <a:gd name="T6" fmla="*/ 14 w 66"/>
              <a:gd name="T7" fmla="*/ 58 h 67"/>
              <a:gd name="T8" fmla="*/ 9 w 66"/>
              <a:gd name="T9" fmla="*/ 61 h 67"/>
              <a:gd name="T10" fmla="*/ 6 w 66"/>
              <a:gd name="T11" fmla="*/ 59 h 67"/>
              <a:gd name="T12" fmla="*/ 5 w 66"/>
              <a:gd name="T13" fmla="*/ 57 h 67"/>
              <a:gd name="T14" fmla="*/ 2 w 66"/>
              <a:gd name="T15" fmla="*/ 56 h 67"/>
              <a:gd name="T16" fmla="*/ 2 w 66"/>
              <a:gd name="T17" fmla="*/ 54 h 67"/>
              <a:gd name="T18" fmla="*/ 2 w 66"/>
              <a:gd name="T19" fmla="*/ 52 h 67"/>
              <a:gd name="T20" fmla="*/ 2 w 66"/>
              <a:gd name="T21" fmla="*/ 49 h 67"/>
              <a:gd name="T22" fmla="*/ 0 w 66"/>
              <a:gd name="T23" fmla="*/ 47 h 67"/>
              <a:gd name="T24" fmla="*/ 0 w 66"/>
              <a:gd name="T25" fmla="*/ 44 h 67"/>
              <a:gd name="T26" fmla="*/ 1 w 66"/>
              <a:gd name="T27" fmla="*/ 41 h 67"/>
              <a:gd name="T28" fmla="*/ 0 w 66"/>
              <a:gd name="T29" fmla="*/ 36 h 67"/>
              <a:gd name="T30" fmla="*/ 0 w 66"/>
              <a:gd name="T31" fmla="*/ 29 h 67"/>
              <a:gd name="T32" fmla="*/ 1 w 66"/>
              <a:gd name="T33" fmla="*/ 26 h 67"/>
              <a:gd name="T34" fmla="*/ 2 w 66"/>
              <a:gd name="T35" fmla="*/ 26 h 67"/>
              <a:gd name="T36" fmla="*/ 2 w 66"/>
              <a:gd name="T37" fmla="*/ 24 h 67"/>
              <a:gd name="T38" fmla="*/ 1 w 66"/>
              <a:gd name="T39" fmla="*/ 20 h 67"/>
              <a:gd name="T40" fmla="*/ 2 w 66"/>
              <a:gd name="T41" fmla="*/ 18 h 67"/>
              <a:gd name="T42" fmla="*/ 5 w 66"/>
              <a:gd name="T43" fmla="*/ 18 h 67"/>
              <a:gd name="T44" fmla="*/ 5 w 66"/>
              <a:gd name="T45" fmla="*/ 16 h 67"/>
              <a:gd name="T46" fmla="*/ 5 w 66"/>
              <a:gd name="T47" fmla="*/ 13 h 67"/>
              <a:gd name="T48" fmla="*/ 6 w 66"/>
              <a:gd name="T49" fmla="*/ 12 h 67"/>
              <a:gd name="T50" fmla="*/ 9 w 66"/>
              <a:gd name="T51" fmla="*/ 12 h 67"/>
              <a:gd name="T52" fmla="*/ 10 w 66"/>
              <a:gd name="T53" fmla="*/ 10 h 67"/>
              <a:gd name="T54" fmla="*/ 11 w 66"/>
              <a:gd name="T55" fmla="*/ 8 h 67"/>
              <a:gd name="T56" fmla="*/ 11 w 66"/>
              <a:gd name="T57" fmla="*/ 7 h 67"/>
              <a:gd name="T58" fmla="*/ 12 w 66"/>
              <a:gd name="T59" fmla="*/ 6 h 67"/>
              <a:gd name="T60" fmla="*/ 13 w 66"/>
              <a:gd name="T61" fmla="*/ 6 h 67"/>
              <a:gd name="T62" fmla="*/ 14 w 66"/>
              <a:gd name="T63" fmla="*/ 3 h 67"/>
              <a:gd name="T64" fmla="*/ 15 w 66"/>
              <a:gd name="T65" fmla="*/ 2 h 67"/>
              <a:gd name="T66" fmla="*/ 18 w 66"/>
              <a:gd name="T67" fmla="*/ 4 h 67"/>
              <a:gd name="T68" fmla="*/ 20 w 66"/>
              <a:gd name="T69" fmla="*/ 3 h 67"/>
              <a:gd name="T70" fmla="*/ 22 w 66"/>
              <a:gd name="T71" fmla="*/ 1 h 67"/>
              <a:gd name="T72" fmla="*/ 24 w 66"/>
              <a:gd name="T73" fmla="*/ 0 h 67"/>
              <a:gd name="T74" fmla="*/ 27 w 66"/>
              <a:gd name="T75" fmla="*/ 2 h 67"/>
              <a:gd name="T76" fmla="*/ 32 w 66"/>
              <a:gd name="T77" fmla="*/ 10 h 67"/>
              <a:gd name="T78" fmla="*/ 34 w 66"/>
              <a:gd name="T79" fmla="*/ 35 h 67"/>
              <a:gd name="T80" fmla="*/ 47 w 66"/>
              <a:gd name="T81" fmla="*/ 47 h 67"/>
              <a:gd name="T82" fmla="*/ 60 w 66"/>
              <a:gd name="T83" fmla="*/ 57 h 67"/>
              <a:gd name="T84" fmla="*/ 66 w 66"/>
              <a:gd name="T85" fmla="*/ 67 h 67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66"/>
              <a:gd name="T130" fmla="*/ 0 h 67"/>
              <a:gd name="T131" fmla="*/ 66 w 66"/>
              <a:gd name="T132" fmla="*/ 67 h 67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66" h="67">
                <a:moveTo>
                  <a:pt x="66" y="67"/>
                </a:moveTo>
                <a:lnTo>
                  <a:pt x="61" y="60"/>
                </a:lnTo>
                <a:lnTo>
                  <a:pt x="52" y="54"/>
                </a:lnTo>
                <a:lnTo>
                  <a:pt x="42" y="48"/>
                </a:lnTo>
                <a:lnTo>
                  <a:pt x="35" y="47"/>
                </a:lnTo>
                <a:lnTo>
                  <a:pt x="27" y="50"/>
                </a:lnTo>
                <a:lnTo>
                  <a:pt x="20" y="54"/>
                </a:lnTo>
                <a:lnTo>
                  <a:pt x="14" y="58"/>
                </a:lnTo>
                <a:lnTo>
                  <a:pt x="11" y="60"/>
                </a:lnTo>
                <a:lnTo>
                  <a:pt x="9" y="61"/>
                </a:lnTo>
                <a:lnTo>
                  <a:pt x="7" y="60"/>
                </a:lnTo>
                <a:lnTo>
                  <a:pt x="6" y="59"/>
                </a:lnTo>
                <a:lnTo>
                  <a:pt x="6" y="58"/>
                </a:lnTo>
                <a:lnTo>
                  <a:pt x="5" y="57"/>
                </a:lnTo>
                <a:lnTo>
                  <a:pt x="3" y="56"/>
                </a:lnTo>
                <a:lnTo>
                  <a:pt x="2" y="56"/>
                </a:lnTo>
                <a:lnTo>
                  <a:pt x="2" y="55"/>
                </a:lnTo>
                <a:lnTo>
                  <a:pt x="2" y="54"/>
                </a:lnTo>
                <a:lnTo>
                  <a:pt x="2" y="53"/>
                </a:lnTo>
                <a:lnTo>
                  <a:pt x="2" y="52"/>
                </a:lnTo>
                <a:lnTo>
                  <a:pt x="2" y="50"/>
                </a:lnTo>
                <a:lnTo>
                  <a:pt x="2" y="49"/>
                </a:lnTo>
                <a:lnTo>
                  <a:pt x="1" y="48"/>
                </a:lnTo>
                <a:lnTo>
                  <a:pt x="0" y="47"/>
                </a:lnTo>
                <a:lnTo>
                  <a:pt x="0" y="46"/>
                </a:lnTo>
                <a:lnTo>
                  <a:pt x="0" y="44"/>
                </a:lnTo>
                <a:lnTo>
                  <a:pt x="1" y="42"/>
                </a:lnTo>
                <a:lnTo>
                  <a:pt x="1" y="41"/>
                </a:lnTo>
                <a:lnTo>
                  <a:pt x="1" y="39"/>
                </a:lnTo>
                <a:lnTo>
                  <a:pt x="0" y="36"/>
                </a:lnTo>
                <a:lnTo>
                  <a:pt x="0" y="32"/>
                </a:lnTo>
                <a:lnTo>
                  <a:pt x="0" y="29"/>
                </a:lnTo>
                <a:lnTo>
                  <a:pt x="0" y="26"/>
                </a:lnTo>
                <a:lnTo>
                  <a:pt x="1" y="26"/>
                </a:lnTo>
                <a:lnTo>
                  <a:pt x="2" y="26"/>
                </a:lnTo>
                <a:lnTo>
                  <a:pt x="3" y="26"/>
                </a:lnTo>
                <a:lnTo>
                  <a:pt x="2" y="24"/>
                </a:lnTo>
                <a:lnTo>
                  <a:pt x="1" y="22"/>
                </a:lnTo>
                <a:lnTo>
                  <a:pt x="1" y="20"/>
                </a:lnTo>
                <a:lnTo>
                  <a:pt x="1" y="19"/>
                </a:lnTo>
                <a:lnTo>
                  <a:pt x="2" y="18"/>
                </a:lnTo>
                <a:lnTo>
                  <a:pt x="3" y="18"/>
                </a:lnTo>
                <a:lnTo>
                  <a:pt x="5" y="18"/>
                </a:lnTo>
                <a:lnTo>
                  <a:pt x="5" y="17"/>
                </a:lnTo>
                <a:lnTo>
                  <a:pt x="5" y="16"/>
                </a:lnTo>
                <a:lnTo>
                  <a:pt x="5" y="14"/>
                </a:lnTo>
                <a:lnTo>
                  <a:pt x="5" y="13"/>
                </a:lnTo>
                <a:lnTo>
                  <a:pt x="6" y="12"/>
                </a:lnTo>
                <a:lnTo>
                  <a:pt x="8" y="12"/>
                </a:lnTo>
                <a:lnTo>
                  <a:pt x="9" y="12"/>
                </a:lnTo>
                <a:lnTo>
                  <a:pt x="10" y="12"/>
                </a:lnTo>
                <a:lnTo>
                  <a:pt x="10" y="10"/>
                </a:lnTo>
                <a:lnTo>
                  <a:pt x="11" y="9"/>
                </a:lnTo>
                <a:lnTo>
                  <a:pt x="11" y="8"/>
                </a:lnTo>
                <a:lnTo>
                  <a:pt x="11" y="7"/>
                </a:lnTo>
                <a:lnTo>
                  <a:pt x="12" y="6"/>
                </a:lnTo>
                <a:lnTo>
                  <a:pt x="13" y="6"/>
                </a:lnTo>
                <a:lnTo>
                  <a:pt x="14" y="4"/>
                </a:lnTo>
                <a:lnTo>
                  <a:pt x="14" y="3"/>
                </a:lnTo>
                <a:lnTo>
                  <a:pt x="14" y="2"/>
                </a:lnTo>
                <a:lnTo>
                  <a:pt x="15" y="2"/>
                </a:lnTo>
                <a:lnTo>
                  <a:pt x="16" y="3"/>
                </a:lnTo>
                <a:lnTo>
                  <a:pt x="18" y="4"/>
                </a:lnTo>
                <a:lnTo>
                  <a:pt x="19" y="4"/>
                </a:lnTo>
                <a:lnTo>
                  <a:pt x="20" y="3"/>
                </a:lnTo>
                <a:lnTo>
                  <a:pt x="21" y="2"/>
                </a:lnTo>
                <a:lnTo>
                  <a:pt x="22" y="1"/>
                </a:lnTo>
                <a:lnTo>
                  <a:pt x="23" y="0"/>
                </a:lnTo>
                <a:lnTo>
                  <a:pt x="24" y="0"/>
                </a:lnTo>
                <a:lnTo>
                  <a:pt x="25" y="1"/>
                </a:lnTo>
                <a:lnTo>
                  <a:pt x="27" y="2"/>
                </a:lnTo>
                <a:lnTo>
                  <a:pt x="28" y="3"/>
                </a:lnTo>
                <a:lnTo>
                  <a:pt x="32" y="10"/>
                </a:lnTo>
                <a:lnTo>
                  <a:pt x="33" y="22"/>
                </a:lnTo>
                <a:lnTo>
                  <a:pt x="34" y="35"/>
                </a:lnTo>
                <a:lnTo>
                  <a:pt x="38" y="43"/>
                </a:lnTo>
                <a:lnTo>
                  <a:pt x="47" y="47"/>
                </a:lnTo>
                <a:lnTo>
                  <a:pt x="54" y="52"/>
                </a:lnTo>
                <a:lnTo>
                  <a:pt x="60" y="57"/>
                </a:lnTo>
                <a:lnTo>
                  <a:pt x="64" y="61"/>
                </a:lnTo>
                <a:lnTo>
                  <a:pt x="66" y="67"/>
                </a:lnTo>
                <a:close/>
              </a:path>
            </a:pathLst>
          </a:custGeom>
          <a:solidFill>
            <a:srgbClr val="006600"/>
          </a:solidFill>
          <a:ln w="9525">
            <a:noFill/>
            <a:round/>
            <a:headEnd/>
            <a:tailEnd/>
          </a:ln>
        </xdr:spPr>
      </xdr:sp>
      <xdr:cxnSp macro="">
        <xdr:nvCxnSpPr>
          <xdr:cNvPr id="26778" name="AutoShape 163"/>
          <xdr:cNvCxnSpPr>
            <a:cxnSpLocks noChangeShapeType="1"/>
          </xdr:cNvCxnSpPr>
        </xdr:nvCxnSpPr>
        <xdr:spPr bwMode="auto">
          <a:xfrm>
            <a:off x="95" y="558"/>
            <a:ext cx="226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stealth" w="med" len="med"/>
            <a:tailEnd type="stealth" w="med" len="med"/>
          </a:ln>
        </xdr:spPr>
      </xdr:cxnSp>
      <xdr:sp macro="" textlink="">
        <xdr:nvSpPr>
          <xdr:cNvPr id="26779" name="Rectangle 204"/>
          <xdr:cNvSpPr>
            <a:spLocks noChangeArrowheads="1"/>
          </xdr:cNvSpPr>
        </xdr:nvSpPr>
        <xdr:spPr bwMode="auto">
          <a:xfrm rot="-1800000">
            <a:off x="270" y="155"/>
            <a:ext cx="6" cy="265"/>
          </a:xfrm>
          <a:prstGeom prst="rect">
            <a:avLst/>
          </a:prstGeom>
          <a:solidFill>
            <a:srgbClr val="FFFFC0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26780" name="Picture 142" descr="C:\Program Files\Common Files\Microsoft Shared\Clipart\cagcat50\PE01000_.wm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bright="-22000" contrast="22000"/>
          </a:blip>
          <a:srcRect/>
          <a:stretch>
            <a:fillRect/>
          </a:stretch>
        </xdr:blipFill>
        <xdr:spPr bwMode="auto">
          <a:xfrm>
            <a:off x="164" y="333"/>
            <a:ext cx="39" cy="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6781" name="Rectangle 3"/>
          <xdr:cNvSpPr>
            <a:spLocks noChangeArrowheads="1"/>
          </xdr:cNvSpPr>
        </xdr:nvSpPr>
        <xdr:spPr bwMode="auto">
          <a:xfrm>
            <a:off x="77" y="398"/>
            <a:ext cx="264" cy="6"/>
          </a:xfrm>
          <a:prstGeom prst="rect">
            <a:avLst/>
          </a:prstGeom>
          <a:solidFill>
            <a:srgbClr val="FFFFC0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782" name="Rectangle 5"/>
          <xdr:cNvSpPr>
            <a:spLocks noChangeArrowheads="1"/>
          </xdr:cNvSpPr>
        </xdr:nvSpPr>
        <xdr:spPr bwMode="auto">
          <a:xfrm>
            <a:off x="144" y="286"/>
            <a:ext cx="131" cy="6"/>
          </a:xfrm>
          <a:prstGeom prst="rect">
            <a:avLst/>
          </a:prstGeom>
          <a:solidFill>
            <a:srgbClr val="FFFFC0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783" name="Rectangle 6"/>
          <xdr:cNvSpPr>
            <a:spLocks noChangeArrowheads="1"/>
          </xdr:cNvSpPr>
        </xdr:nvSpPr>
        <xdr:spPr bwMode="auto">
          <a:xfrm>
            <a:off x="109" y="343"/>
            <a:ext cx="6" cy="57"/>
          </a:xfrm>
          <a:prstGeom prst="rect">
            <a:avLst/>
          </a:prstGeom>
          <a:solidFill>
            <a:srgbClr val="FFFFC0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784" name="Rectangle 7"/>
          <xdr:cNvSpPr>
            <a:spLocks noChangeArrowheads="1"/>
          </xdr:cNvSpPr>
        </xdr:nvSpPr>
        <xdr:spPr bwMode="auto">
          <a:xfrm>
            <a:off x="304" y="343"/>
            <a:ext cx="6" cy="57"/>
          </a:xfrm>
          <a:prstGeom prst="rect">
            <a:avLst/>
          </a:prstGeom>
          <a:solidFill>
            <a:srgbClr val="FFFFC0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785" name="Freeform 8"/>
          <xdr:cNvSpPr>
            <a:spLocks noChangeAspect="1"/>
          </xdr:cNvSpPr>
        </xdr:nvSpPr>
        <xdr:spPr bwMode="auto">
          <a:xfrm>
            <a:off x="214" y="327"/>
            <a:ext cx="70" cy="68"/>
          </a:xfrm>
          <a:custGeom>
            <a:avLst/>
            <a:gdLst>
              <a:gd name="T0" fmla="*/ 91 w 273"/>
              <a:gd name="T1" fmla="*/ 169 h 385"/>
              <a:gd name="T2" fmla="*/ 92 w 273"/>
              <a:gd name="T3" fmla="*/ 250 h 385"/>
              <a:gd name="T4" fmla="*/ 90 w 273"/>
              <a:gd name="T5" fmla="*/ 289 h 385"/>
              <a:gd name="T6" fmla="*/ 91 w 273"/>
              <a:gd name="T7" fmla="*/ 367 h 385"/>
              <a:gd name="T8" fmla="*/ 93 w 273"/>
              <a:gd name="T9" fmla="*/ 384 h 385"/>
              <a:gd name="T10" fmla="*/ 123 w 273"/>
              <a:gd name="T11" fmla="*/ 384 h 385"/>
              <a:gd name="T12" fmla="*/ 137 w 273"/>
              <a:gd name="T13" fmla="*/ 376 h 385"/>
              <a:gd name="T14" fmla="*/ 123 w 273"/>
              <a:gd name="T15" fmla="*/ 367 h 385"/>
              <a:gd name="T16" fmla="*/ 123 w 273"/>
              <a:gd name="T17" fmla="*/ 362 h 385"/>
              <a:gd name="T18" fmla="*/ 119 w 273"/>
              <a:gd name="T19" fmla="*/ 294 h 385"/>
              <a:gd name="T20" fmla="*/ 126 w 273"/>
              <a:gd name="T21" fmla="*/ 243 h 385"/>
              <a:gd name="T22" fmla="*/ 142 w 273"/>
              <a:gd name="T23" fmla="*/ 283 h 385"/>
              <a:gd name="T24" fmla="*/ 146 w 273"/>
              <a:gd name="T25" fmla="*/ 365 h 385"/>
              <a:gd name="T26" fmla="*/ 147 w 273"/>
              <a:gd name="T27" fmla="*/ 377 h 385"/>
              <a:gd name="T28" fmla="*/ 183 w 273"/>
              <a:gd name="T29" fmla="*/ 382 h 385"/>
              <a:gd name="T30" fmla="*/ 180 w 273"/>
              <a:gd name="T31" fmla="*/ 370 h 385"/>
              <a:gd name="T32" fmla="*/ 172 w 273"/>
              <a:gd name="T33" fmla="*/ 331 h 385"/>
              <a:gd name="T34" fmla="*/ 171 w 273"/>
              <a:gd name="T35" fmla="*/ 242 h 385"/>
              <a:gd name="T36" fmla="*/ 168 w 273"/>
              <a:gd name="T37" fmla="*/ 170 h 385"/>
              <a:gd name="T38" fmla="*/ 196 w 273"/>
              <a:gd name="T39" fmla="*/ 170 h 385"/>
              <a:gd name="T40" fmla="*/ 224 w 273"/>
              <a:gd name="T41" fmla="*/ 152 h 385"/>
              <a:gd name="T42" fmla="*/ 249 w 273"/>
              <a:gd name="T43" fmla="*/ 137 h 385"/>
              <a:gd name="T44" fmla="*/ 271 w 273"/>
              <a:gd name="T45" fmla="*/ 114 h 385"/>
              <a:gd name="T46" fmla="*/ 265 w 273"/>
              <a:gd name="T47" fmla="*/ 97 h 385"/>
              <a:gd name="T48" fmla="*/ 254 w 273"/>
              <a:gd name="T49" fmla="*/ 97 h 385"/>
              <a:gd name="T50" fmla="*/ 250 w 273"/>
              <a:gd name="T51" fmla="*/ 105 h 385"/>
              <a:gd name="T52" fmla="*/ 241 w 273"/>
              <a:gd name="T53" fmla="*/ 98 h 385"/>
              <a:gd name="T54" fmla="*/ 245 w 273"/>
              <a:gd name="T55" fmla="*/ 106 h 385"/>
              <a:gd name="T56" fmla="*/ 240 w 273"/>
              <a:gd name="T57" fmla="*/ 114 h 385"/>
              <a:gd name="T58" fmla="*/ 235 w 273"/>
              <a:gd name="T59" fmla="*/ 116 h 385"/>
              <a:gd name="T60" fmla="*/ 220 w 273"/>
              <a:gd name="T61" fmla="*/ 130 h 385"/>
              <a:gd name="T62" fmla="*/ 199 w 273"/>
              <a:gd name="T63" fmla="*/ 131 h 385"/>
              <a:gd name="T64" fmla="*/ 197 w 273"/>
              <a:gd name="T65" fmla="*/ 104 h 385"/>
              <a:gd name="T66" fmla="*/ 194 w 273"/>
              <a:gd name="T67" fmla="*/ 80 h 385"/>
              <a:gd name="T68" fmla="*/ 185 w 273"/>
              <a:gd name="T69" fmla="*/ 70 h 385"/>
              <a:gd name="T70" fmla="*/ 191 w 273"/>
              <a:gd name="T71" fmla="*/ 68 h 385"/>
              <a:gd name="T72" fmla="*/ 201 w 273"/>
              <a:gd name="T73" fmla="*/ 52 h 385"/>
              <a:gd name="T74" fmla="*/ 208 w 273"/>
              <a:gd name="T75" fmla="*/ 47 h 385"/>
              <a:gd name="T76" fmla="*/ 208 w 273"/>
              <a:gd name="T77" fmla="*/ 34 h 385"/>
              <a:gd name="T78" fmla="*/ 212 w 273"/>
              <a:gd name="T79" fmla="*/ 15 h 385"/>
              <a:gd name="T80" fmla="*/ 170 w 273"/>
              <a:gd name="T81" fmla="*/ 4 h 385"/>
              <a:gd name="T82" fmla="*/ 159 w 273"/>
              <a:gd name="T83" fmla="*/ 24 h 385"/>
              <a:gd name="T84" fmla="*/ 156 w 273"/>
              <a:gd name="T85" fmla="*/ 32 h 385"/>
              <a:gd name="T86" fmla="*/ 156 w 273"/>
              <a:gd name="T87" fmla="*/ 50 h 385"/>
              <a:gd name="T88" fmla="*/ 139 w 273"/>
              <a:gd name="T89" fmla="*/ 60 h 385"/>
              <a:gd name="T90" fmla="*/ 123 w 273"/>
              <a:gd name="T91" fmla="*/ 61 h 385"/>
              <a:gd name="T92" fmla="*/ 98 w 273"/>
              <a:gd name="T93" fmla="*/ 71 h 385"/>
              <a:gd name="T94" fmla="*/ 85 w 273"/>
              <a:gd name="T95" fmla="*/ 73 h 385"/>
              <a:gd name="T96" fmla="*/ 56 w 273"/>
              <a:gd name="T97" fmla="*/ 64 h 385"/>
              <a:gd name="T98" fmla="*/ 41 w 273"/>
              <a:gd name="T99" fmla="*/ 63 h 385"/>
              <a:gd name="T100" fmla="*/ 34 w 273"/>
              <a:gd name="T101" fmla="*/ 63 h 385"/>
              <a:gd name="T102" fmla="*/ 25 w 273"/>
              <a:gd name="T103" fmla="*/ 55 h 385"/>
              <a:gd name="T104" fmla="*/ 9 w 273"/>
              <a:gd name="T105" fmla="*/ 50 h 385"/>
              <a:gd name="T106" fmla="*/ 1 w 273"/>
              <a:gd name="T107" fmla="*/ 63 h 385"/>
              <a:gd name="T108" fmla="*/ 4 w 273"/>
              <a:gd name="T109" fmla="*/ 74 h 385"/>
              <a:gd name="T110" fmla="*/ 8 w 273"/>
              <a:gd name="T111" fmla="*/ 80 h 385"/>
              <a:gd name="T112" fmla="*/ 22 w 273"/>
              <a:gd name="T113" fmla="*/ 78 h 385"/>
              <a:gd name="T114" fmla="*/ 27 w 273"/>
              <a:gd name="T115" fmla="*/ 83 h 385"/>
              <a:gd name="T116" fmla="*/ 42 w 273"/>
              <a:gd name="T117" fmla="*/ 85 h 385"/>
              <a:gd name="T118" fmla="*/ 82 w 273"/>
              <a:gd name="T119" fmla="*/ 101 h 385"/>
              <a:gd name="T120" fmla="*/ 99 w 273"/>
              <a:gd name="T121" fmla="*/ 97 h 385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273"/>
              <a:gd name="T184" fmla="*/ 0 h 385"/>
              <a:gd name="T185" fmla="*/ 273 w 273"/>
              <a:gd name="T186" fmla="*/ 385 h 385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273" h="385">
                <a:moveTo>
                  <a:pt x="111" y="98"/>
                </a:moveTo>
                <a:lnTo>
                  <a:pt x="107" y="105"/>
                </a:lnTo>
                <a:lnTo>
                  <a:pt x="99" y="140"/>
                </a:lnTo>
                <a:lnTo>
                  <a:pt x="96" y="146"/>
                </a:lnTo>
                <a:lnTo>
                  <a:pt x="93" y="156"/>
                </a:lnTo>
                <a:lnTo>
                  <a:pt x="92" y="165"/>
                </a:lnTo>
                <a:lnTo>
                  <a:pt x="91" y="169"/>
                </a:lnTo>
                <a:lnTo>
                  <a:pt x="91" y="175"/>
                </a:lnTo>
                <a:lnTo>
                  <a:pt x="91" y="185"/>
                </a:lnTo>
                <a:lnTo>
                  <a:pt x="90" y="199"/>
                </a:lnTo>
                <a:lnTo>
                  <a:pt x="90" y="215"/>
                </a:lnTo>
                <a:lnTo>
                  <a:pt x="90" y="230"/>
                </a:lnTo>
                <a:lnTo>
                  <a:pt x="91" y="242"/>
                </a:lnTo>
                <a:lnTo>
                  <a:pt x="92" y="250"/>
                </a:lnTo>
                <a:lnTo>
                  <a:pt x="93" y="257"/>
                </a:lnTo>
                <a:lnTo>
                  <a:pt x="93" y="262"/>
                </a:lnTo>
                <a:lnTo>
                  <a:pt x="93" y="268"/>
                </a:lnTo>
                <a:lnTo>
                  <a:pt x="93" y="272"/>
                </a:lnTo>
                <a:lnTo>
                  <a:pt x="93" y="275"/>
                </a:lnTo>
                <a:lnTo>
                  <a:pt x="92" y="281"/>
                </a:lnTo>
                <a:lnTo>
                  <a:pt x="90" y="289"/>
                </a:lnTo>
                <a:lnTo>
                  <a:pt x="88" y="301"/>
                </a:lnTo>
                <a:lnTo>
                  <a:pt x="88" y="315"/>
                </a:lnTo>
                <a:lnTo>
                  <a:pt x="88" y="331"/>
                </a:lnTo>
                <a:lnTo>
                  <a:pt x="88" y="347"/>
                </a:lnTo>
                <a:lnTo>
                  <a:pt x="88" y="360"/>
                </a:lnTo>
                <a:lnTo>
                  <a:pt x="88" y="367"/>
                </a:lnTo>
                <a:lnTo>
                  <a:pt x="91" y="367"/>
                </a:lnTo>
                <a:lnTo>
                  <a:pt x="92" y="367"/>
                </a:lnTo>
                <a:lnTo>
                  <a:pt x="94" y="367"/>
                </a:lnTo>
                <a:lnTo>
                  <a:pt x="93" y="370"/>
                </a:lnTo>
                <a:lnTo>
                  <a:pt x="92" y="374"/>
                </a:lnTo>
                <a:lnTo>
                  <a:pt x="92" y="379"/>
                </a:lnTo>
                <a:lnTo>
                  <a:pt x="93" y="384"/>
                </a:lnTo>
                <a:lnTo>
                  <a:pt x="95" y="385"/>
                </a:lnTo>
                <a:lnTo>
                  <a:pt x="99" y="385"/>
                </a:lnTo>
                <a:lnTo>
                  <a:pt x="104" y="385"/>
                </a:lnTo>
                <a:lnTo>
                  <a:pt x="109" y="385"/>
                </a:lnTo>
                <a:lnTo>
                  <a:pt x="113" y="385"/>
                </a:lnTo>
                <a:lnTo>
                  <a:pt x="119" y="384"/>
                </a:lnTo>
                <a:lnTo>
                  <a:pt x="123" y="384"/>
                </a:lnTo>
                <a:lnTo>
                  <a:pt x="126" y="384"/>
                </a:lnTo>
                <a:lnTo>
                  <a:pt x="131" y="384"/>
                </a:lnTo>
                <a:lnTo>
                  <a:pt x="135" y="383"/>
                </a:lnTo>
                <a:lnTo>
                  <a:pt x="137" y="382"/>
                </a:lnTo>
                <a:lnTo>
                  <a:pt x="138" y="382"/>
                </a:lnTo>
                <a:lnTo>
                  <a:pt x="138" y="379"/>
                </a:lnTo>
                <a:lnTo>
                  <a:pt x="137" y="376"/>
                </a:lnTo>
                <a:lnTo>
                  <a:pt x="136" y="372"/>
                </a:lnTo>
                <a:lnTo>
                  <a:pt x="133" y="371"/>
                </a:lnTo>
                <a:lnTo>
                  <a:pt x="130" y="371"/>
                </a:lnTo>
                <a:lnTo>
                  <a:pt x="127" y="370"/>
                </a:lnTo>
                <a:lnTo>
                  <a:pt x="126" y="369"/>
                </a:lnTo>
                <a:lnTo>
                  <a:pt x="124" y="368"/>
                </a:lnTo>
                <a:lnTo>
                  <a:pt x="123" y="367"/>
                </a:lnTo>
                <a:lnTo>
                  <a:pt x="121" y="365"/>
                </a:lnTo>
                <a:lnTo>
                  <a:pt x="120" y="364"/>
                </a:lnTo>
                <a:lnTo>
                  <a:pt x="119" y="363"/>
                </a:lnTo>
                <a:lnTo>
                  <a:pt x="120" y="363"/>
                </a:lnTo>
                <a:lnTo>
                  <a:pt x="122" y="362"/>
                </a:lnTo>
                <a:lnTo>
                  <a:pt x="123" y="362"/>
                </a:lnTo>
                <a:lnTo>
                  <a:pt x="121" y="353"/>
                </a:lnTo>
                <a:lnTo>
                  <a:pt x="120" y="342"/>
                </a:lnTo>
                <a:lnTo>
                  <a:pt x="119" y="330"/>
                </a:lnTo>
                <a:lnTo>
                  <a:pt x="119" y="323"/>
                </a:lnTo>
                <a:lnTo>
                  <a:pt x="119" y="314"/>
                </a:lnTo>
                <a:lnTo>
                  <a:pt x="119" y="303"/>
                </a:lnTo>
                <a:lnTo>
                  <a:pt x="119" y="294"/>
                </a:lnTo>
                <a:lnTo>
                  <a:pt x="119" y="287"/>
                </a:lnTo>
                <a:lnTo>
                  <a:pt x="120" y="282"/>
                </a:lnTo>
                <a:lnTo>
                  <a:pt x="122" y="273"/>
                </a:lnTo>
                <a:lnTo>
                  <a:pt x="123" y="265"/>
                </a:lnTo>
                <a:lnTo>
                  <a:pt x="123" y="261"/>
                </a:lnTo>
                <a:lnTo>
                  <a:pt x="124" y="255"/>
                </a:lnTo>
                <a:lnTo>
                  <a:pt x="126" y="243"/>
                </a:lnTo>
                <a:lnTo>
                  <a:pt x="129" y="231"/>
                </a:lnTo>
                <a:lnTo>
                  <a:pt x="132" y="222"/>
                </a:lnTo>
                <a:lnTo>
                  <a:pt x="133" y="233"/>
                </a:lnTo>
                <a:lnTo>
                  <a:pt x="136" y="249"/>
                </a:lnTo>
                <a:lnTo>
                  <a:pt x="138" y="266"/>
                </a:lnTo>
                <a:lnTo>
                  <a:pt x="140" y="276"/>
                </a:lnTo>
                <a:lnTo>
                  <a:pt x="142" y="283"/>
                </a:lnTo>
                <a:lnTo>
                  <a:pt x="143" y="289"/>
                </a:lnTo>
                <a:lnTo>
                  <a:pt x="143" y="296"/>
                </a:lnTo>
                <a:lnTo>
                  <a:pt x="142" y="301"/>
                </a:lnTo>
                <a:lnTo>
                  <a:pt x="142" y="312"/>
                </a:lnTo>
                <a:lnTo>
                  <a:pt x="143" y="331"/>
                </a:lnTo>
                <a:lnTo>
                  <a:pt x="145" y="352"/>
                </a:lnTo>
                <a:lnTo>
                  <a:pt x="146" y="365"/>
                </a:lnTo>
                <a:lnTo>
                  <a:pt x="148" y="365"/>
                </a:lnTo>
                <a:lnTo>
                  <a:pt x="150" y="365"/>
                </a:lnTo>
                <a:lnTo>
                  <a:pt x="151" y="365"/>
                </a:lnTo>
                <a:lnTo>
                  <a:pt x="149" y="368"/>
                </a:lnTo>
                <a:lnTo>
                  <a:pt x="147" y="372"/>
                </a:lnTo>
                <a:lnTo>
                  <a:pt x="147" y="377"/>
                </a:lnTo>
                <a:lnTo>
                  <a:pt x="147" y="382"/>
                </a:lnTo>
                <a:lnTo>
                  <a:pt x="152" y="383"/>
                </a:lnTo>
                <a:lnTo>
                  <a:pt x="161" y="384"/>
                </a:lnTo>
                <a:lnTo>
                  <a:pt x="169" y="384"/>
                </a:lnTo>
                <a:lnTo>
                  <a:pt x="174" y="384"/>
                </a:lnTo>
                <a:lnTo>
                  <a:pt x="178" y="384"/>
                </a:lnTo>
                <a:lnTo>
                  <a:pt x="183" y="382"/>
                </a:lnTo>
                <a:lnTo>
                  <a:pt x="187" y="381"/>
                </a:lnTo>
                <a:lnTo>
                  <a:pt x="188" y="381"/>
                </a:lnTo>
                <a:lnTo>
                  <a:pt x="188" y="378"/>
                </a:lnTo>
                <a:lnTo>
                  <a:pt x="188" y="375"/>
                </a:lnTo>
                <a:lnTo>
                  <a:pt x="186" y="372"/>
                </a:lnTo>
                <a:lnTo>
                  <a:pt x="184" y="371"/>
                </a:lnTo>
                <a:lnTo>
                  <a:pt x="180" y="370"/>
                </a:lnTo>
                <a:lnTo>
                  <a:pt x="176" y="368"/>
                </a:lnTo>
                <a:lnTo>
                  <a:pt x="173" y="366"/>
                </a:lnTo>
                <a:lnTo>
                  <a:pt x="170" y="365"/>
                </a:lnTo>
                <a:lnTo>
                  <a:pt x="170" y="360"/>
                </a:lnTo>
                <a:lnTo>
                  <a:pt x="171" y="350"/>
                </a:lnTo>
                <a:lnTo>
                  <a:pt x="172" y="340"/>
                </a:lnTo>
                <a:lnTo>
                  <a:pt x="172" y="331"/>
                </a:lnTo>
                <a:lnTo>
                  <a:pt x="172" y="322"/>
                </a:lnTo>
                <a:lnTo>
                  <a:pt x="174" y="308"/>
                </a:lnTo>
                <a:lnTo>
                  <a:pt x="175" y="295"/>
                </a:lnTo>
                <a:lnTo>
                  <a:pt x="175" y="285"/>
                </a:lnTo>
                <a:lnTo>
                  <a:pt x="174" y="274"/>
                </a:lnTo>
                <a:lnTo>
                  <a:pt x="173" y="258"/>
                </a:lnTo>
                <a:lnTo>
                  <a:pt x="171" y="242"/>
                </a:lnTo>
                <a:lnTo>
                  <a:pt x="169" y="232"/>
                </a:lnTo>
                <a:lnTo>
                  <a:pt x="167" y="221"/>
                </a:lnTo>
                <a:lnTo>
                  <a:pt x="162" y="206"/>
                </a:lnTo>
                <a:lnTo>
                  <a:pt x="159" y="191"/>
                </a:lnTo>
                <a:lnTo>
                  <a:pt x="158" y="183"/>
                </a:lnTo>
                <a:lnTo>
                  <a:pt x="161" y="180"/>
                </a:lnTo>
                <a:lnTo>
                  <a:pt x="168" y="170"/>
                </a:lnTo>
                <a:lnTo>
                  <a:pt x="174" y="158"/>
                </a:lnTo>
                <a:lnTo>
                  <a:pt x="178" y="151"/>
                </a:lnTo>
                <a:lnTo>
                  <a:pt x="183" y="155"/>
                </a:lnTo>
                <a:lnTo>
                  <a:pt x="187" y="162"/>
                </a:lnTo>
                <a:lnTo>
                  <a:pt x="191" y="166"/>
                </a:lnTo>
                <a:lnTo>
                  <a:pt x="194" y="169"/>
                </a:lnTo>
                <a:lnTo>
                  <a:pt x="196" y="170"/>
                </a:lnTo>
                <a:lnTo>
                  <a:pt x="199" y="170"/>
                </a:lnTo>
                <a:lnTo>
                  <a:pt x="203" y="170"/>
                </a:lnTo>
                <a:lnTo>
                  <a:pt x="208" y="167"/>
                </a:lnTo>
                <a:lnTo>
                  <a:pt x="211" y="164"/>
                </a:lnTo>
                <a:lnTo>
                  <a:pt x="214" y="161"/>
                </a:lnTo>
                <a:lnTo>
                  <a:pt x="219" y="156"/>
                </a:lnTo>
                <a:lnTo>
                  <a:pt x="224" y="152"/>
                </a:lnTo>
                <a:lnTo>
                  <a:pt x="229" y="149"/>
                </a:lnTo>
                <a:lnTo>
                  <a:pt x="235" y="145"/>
                </a:lnTo>
                <a:lnTo>
                  <a:pt x="240" y="142"/>
                </a:lnTo>
                <a:lnTo>
                  <a:pt x="246" y="140"/>
                </a:lnTo>
                <a:lnTo>
                  <a:pt x="249" y="138"/>
                </a:lnTo>
                <a:lnTo>
                  <a:pt x="250" y="137"/>
                </a:lnTo>
                <a:lnTo>
                  <a:pt x="249" y="137"/>
                </a:lnTo>
                <a:lnTo>
                  <a:pt x="248" y="136"/>
                </a:lnTo>
                <a:lnTo>
                  <a:pt x="253" y="131"/>
                </a:lnTo>
                <a:lnTo>
                  <a:pt x="251" y="128"/>
                </a:lnTo>
                <a:lnTo>
                  <a:pt x="256" y="126"/>
                </a:lnTo>
                <a:lnTo>
                  <a:pt x="262" y="124"/>
                </a:lnTo>
                <a:lnTo>
                  <a:pt x="267" y="119"/>
                </a:lnTo>
                <a:lnTo>
                  <a:pt x="271" y="114"/>
                </a:lnTo>
                <a:lnTo>
                  <a:pt x="273" y="111"/>
                </a:lnTo>
                <a:lnTo>
                  <a:pt x="273" y="108"/>
                </a:lnTo>
                <a:lnTo>
                  <a:pt x="272" y="106"/>
                </a:lnTo>
                <a:lnTo>
                  <a:pt x="271" y="105"/>
                </a:lnTo>
                <a:lnTo>
                  <a:pt x="269" y="103"/>
                </a:lnTo>
                <a:lnTo>
                  <a:pt x="267" y="100"/>
                </a:lnTo>
                <a:lnTo>
                  <a:pt x="265" y="97"/>
                </a:lnTo>
                <a:lnTo>
                  <a:pt x="264" y="92"/>
                </a:lnTo>
                <a:lnTo>
                  <a:pt x="263" y="91"/>
                </a:lnTo>
                <a:lnTo>
                  <a:pt x="262" y="93"/>
                </a:lnTo>
                <a:lnTo>
                  <a:pt x="260" y="96"/>
                </a:lnTo>
                <a:lnTo>
                  <a:pt x="259" y="97"/>
                </a:lnTo>
                <a:lnTo>
                  <a:pt x="256" y="96"/>
                </a:lnTo>
                <a:lnTo>
                  <a:pt x="254" y="97"/>
                </a:lnTo>
                <a:lnTo>
                  <a:pt x="253" y="99"/>
                </a:lnTo>
                <a:lnTo>
                  <a:pt x="253" y="101"/>
                </a:lnTo>
                <a:lnTo>
                  <a:pt x="254" y="103"/>
                </a:lnTo>
                <a:lnTo>
                  <a:pt x="253" y="104"/>
                </a:lnTo>
                <a:lnTo>
                  <a:pt x="252" y="105"/>
                </a:lnTo>
                <a:lnTo>
                  <a:pt x="251" y="106"/>
                </a:lnTo>
                <a:lnTo>
                  <a:pt x="250" y="105"/>
                </a:lnTo>
                <a:lnTo>
                  <a:pt x="250" y="102"/>
                </a:lnTo>
                <a:lnTo>
                  <a:pt x="249" y="100"/>
                </a:lnTo>
                <a:lnTo>
                  <a:pt x="247" y="98"/>
                </a:lnTo>
                <a:lnTo>
                  <a:pt x="246" y="97"/>
                </a:lnTo>
                <a:lnTo>
                  <a:pt x="243" y="97"/>
                </a:lnTo>
                <a:lnTo>
                  <a:pt x="242" y="97"/>
                </a:lnTo>
                <a:lnTo>
                  <a:pt x="241" y="98"/>
                </a:lnTo>
                <a:lnTo>
                  <a:pt x="240" y="99"/>
                </a:lnTo>
                <a:lnTo>
                  <a:pt x="240" y="100"/>
                </a:lnTo>
                <a:lnTo>
                  <a:pt x="241" y="100"/>
                </a:lnTo>
                <a:lnTo>
                  <a:pt x="242" y="101"/>
                </a:lnTo>
                <a:lnTo>
                  <a:pt x="245" y="103"/>
                </a:lnTo>
                <a:lnTo>
                  <a:pt x="245" y="104"/>
                </a:lnTo>
                <a:lnTo>
                  <a:pt x="245" y="106"/>
                </a:lnTo>
                <a:lnTo>
                  <a:pt x="242" y="109"/>
                </a:lnTo>
                <a:lnTo>
                  <a:pt x="242" y="111"/>
                </a:lnTo>
                <a:lnTo>
                  <a:pt x="242" y="112"/>
                </a:lnTo>
                <a:lnTo>
                  <a:pt x="242" y="114"/>
                </a:lnTo>
                <a:lnTo>
                  <a:pt x="242" y="116"/>
                </a:lnTo>
                <a:lnTo>
                  <a:pt x="241" y="115"/>
                </a:lnTo>
                <a:lnTo>
                  <a:pt x="240" y="114"/>
                </a:lnTo>
                <a:lnTo>
                  <a:pt x="239" y="114"/>
                </a:lnTo>
                <a:lnTo>
                  <a:pt x="239" y="115"/>
                </a:lnTo>
                <a:lnTo>
                  <a:pt x="238" y="116"/>
                </a:lnTo>
                <a:lnTo>
                  <a:pt x="237" y="117"/>
                </a:lnTo>
                <a:lnTo>
                  <a:pt x="235" y="116"/>
                </a:lnTo>
                <a:lnTo>
                  <a:pt x="234" y="115"/>
                </a:lnTo>
                <a:lnTo>
                  <a:pt x="233" y="116"/>
                </a:lnTo>
                <a:lnTo>
                  <a:pt x="230" y="117"/>
                </a:lnTo>
                <a:lnTo>
                  <a:pt x="228" y="120"/>
                </a:lnTo>
                <a:lnTo>
                  <a:pt x="226" y="124"/>
                </a:lnTo>
                <a:lnTo>
                  <a:pt x="223" y="128"/>
                </a:lnTo>
                <a:lnTo>
                  <a:pt x="220" y="130"/>
                </a:lnTo>
                <a:lnTo>
                  <a:pt x="216" y="131"/>
                </a:lnTo>
                <a:lnTo>
                  <a:pt x="211" y="132"/>
                </a:lnTo>
                <a:lnTo>
                  <a:pt x="207" y="136"/>
                </a:lnTo>
                <a:lnTo>
                  <a:pt x="203" y="139"/>
                </a:lnTo>
                <a:lnTo>
                  <a:pt x="202" y="136"/>
                </a:lnTo>
                <a:lnTo>
                  <a:pt x="201" y="133"/>
                </a:lnTo>
                <a:lnTo>
                  <a:pt x="199" y="131"/>
                </a:lnTo>
                <a:lnTo>
                  <a:pt x="198" y="130"/>
                </a:lnTo>
                <a:lnTo>
                  <a:pt x="197" y="128"/>
                </a:lnTo>
                <a:lnTo>
                  <a:pt x="197" y="124"/>
                </a:lnTo>
                <a:lnTo>
                  <a:pt x="197" y="118"/>
                </a:lnTo>
                <a:lnTo>
                  <a:pt x="197" y="114"/>
                </a:lnTo>
                <a:lnTo>
                  <a:pt x="196" y="110"/>
                </a:lnTo>
                <a:lnTo>
                  <a:pt x="197" y="104"/>
                </a:lnTo>
                <a:lnTo>
                  <a:pt x="198" y="100"/>
                </a:lnTo>
                <a:lnTo>
                  <a:pt x="198" y="97"/>
                </a:lnTo>
                <a:lnTo>
                  <a:pt x="198" y="93"/>
                </a:lnTo>
                <a:lnTo>
                  <a:pt x="195" y="89"/>
                </a:lnTo>
                <a:lnTo>
                  <a:pt x="191" y="86"/>
                </a:lnTo>
                <a:lnTo>
                  <a:pt x="189" y="84"/>
                </a:lnTo>
                <a:lnTo>
                  <a:pt x="194" y="80"/>
                </a:lnTo>
                <a:lnTo>
                  <a:pt x="193" y="77"/>
                </a:lnTo>
                <a:lnTo>
                  <a:pt x="190" y="75"/>
                </a:lnTo>
                <a:lnTo>
                  <a:pt x="189" y="73"/>
                </a:lnTo>
                <a:lnTo>
                  <a:pt x="188" y="73"/>
                </a:lnTo>
                <a:lnTo>
                  <a:pt x="187" y="71"/>
                </a:lnTo>
                <a:lnTo>
                  <a:pt x="185" y="70"/>
                </a:lnTo>
                <a:lnTo>
                  <a:pt x="184" y="70"/>
                </a:lnTo>
                <a:lnTo>
                  <a:pt x="184" y="68"/>
                </a:lnTo>
                <a:lnTo>
                  <a:pt x="183" y="65"/>
                </a:lnTo>
                <a:lnTo>
                  <a:pt x="184" y="65"/>
                </a:lnTo>
                <a:lnTo>
                  <a:pt x="188" y="68"/>
                </a:lnTo>
                <a:lnTo>
                  <a:pt x="189" y="68"/>
                </a:lnTo>
                <a:lnTo>
                  <a:pt x="191" y="68"/>
                </a:lnTo>
                <a:lnTo>
                  <a:pt x="194" y="66"/>
                </a:lnTo>
                <a:lnTo>
                  <a:pt x="195" y="64"/>
                </a:lnTo>
                <a:lnTo>
                  <a:pt x="197" y="63"/>
                </a:lnTo>
                <a:lnTo>
                  <a:pt x="199" y="60"/>
                </a:lnTo>
                <a:lnTo>
                  <a:pt x="200" y="56"/>
                </a:lnTo>
                <a:lnTo>
                  <a:pt x="201" y="53"/>
                </a:lnTo>
                <a:lnTo>
                  <a:pt x="201" y="52"/>
                </a:lnTo>
                <a:lnTo>
                  <a:pt x="202" y="52"/>
                </a:lnTo>
                <a:lnTo>
                  <a:pt x="203" y="52"/>
                </a:lnTo>
                <a:lnTo>
                  <a:pt x="206" y="52"/>
                </a:lnTo>
                <a:lnTo>
                  <a:pt x="207" y="52"/>
                </a:lnTo>
                <a:lnTo>
                  <a:pt x="208" y="51"/>
                </a:lnTo>
                <a:lnTo>
                  <a:pt x="208" y="49"/>
                </a:lnTo>
                <a:lnTo>
                  <a:pt x="208" y="47"/>
                </a:lnTo>
                <a:lnTo>
                  <a:pt x="207" y="45"/>
                </a:lnTo>
                <a:lnTo>
                  <a:pt x="206" y="44"/>
                </a:lnTo>
                <a:lnTo>
                  <a:pt x="204" y="42"/>
                </a:lnTo>
                <a:lnTo>
                  <a:pt x="206" y="42"/>
                </a:lnTo>
                <a:lnTo>
                  <a:pt x="207" y="39"/>
                </a:lnTo>
                <a:lnTo>
                  <a:pt x="208" y="36"/>
                </a:lnTo>
                <a:lnTo>
                  <a:pt x="208" y="34"/>
                </a:lnTo>
                <a:lnTo>
                  <a:pt x="208" y="33"/>
                </a:lnTo>
                <a:lnTo>
                  <a:pt x="210" y="32"/>
                </a:lnTo>
                <a:lnTo>
                  <a:pt x="212" y="26"/>
                </a:lnTo>
                <a:lnTo>
                  <a:pt x="213" y="22"/>
                </a:lnTo>
                <a:lnTo>
                  <a:pt x="214" y="20"/>
                </a:lnTo>
                <a:lnTo>
                  <a:pt x="214" y="18"/>
                </a:lnTo>
                <a:lnTo>
                  <a:pt x="212" y="15"/>
                </a:lnTo>
                <a:lnTo>
                  <a:pt x="207" y="10"/>
                </a:lnTo>
                <a:lnTo>
                  <a:pt x="198" y="5"/>
                </a:lnTo>
                <a:lnTo>
                  <a:pt x="190" y="2"/>
                </a:lnTo>
                <a:lnTo>
                  <a:pt x="184" y="0"/>
                </a:lnTo>
                <a:lnTo>
                  <a:pt x="178" y="2"/>
                </a:lnTo>
                <a:lnTo>
                  <a:pt x="174" y="3"/>
                </a:lnTo>
                <a:lnTo>
                  <a:pt x="170" y="4"/>
                </a:lnTo>
                <a:lnTo>
                  <a:pt x="164" y="7"/>
                </a:lnTo>
                <a:lnTo>
                  <a:pt x="161" y="11"/>
                </a:lnTo>
                <a:lnTo>
                  <a:pt x="161" y="17"/>
                </a:lnTo>
                <a:lnTo>
                  <a:pt x="160" y="19"/>
                </a:lnTo>
                <a:lnTo>
                  <a:pt x="159" y="20"/>
                </a:lnTo>
                <a:lnTo>
                  <a:pt x="159" y="22"/>
                </a:lnTo>
                <a:lnTo>
                  <a:pt x="159" y="24"/>
                </a:lnTo>
                <a:lnTo>
                  <a:pt x="158" y="24"/>
                </a:lnTo>
                <a:lnTo>
                  <a:pt x="157" y="25"/>
                </a:lnTo>
                <a:lnTo>
                  <a:pt x="158" y="26"/>
                </a:lnTo>
                <a:lnTo>
                  <a:pt x="158" y="27"/>
                </a:lnTo>
                <a:lnTo>
                  <a:pt x="157" y="30"/>
                </a:lnTo>
                <a:lnTo>
                  <a:pt x="156" y="31"/>
                </a:lnTo>
                <a:lnTo>
                  <a:pt x="156" y="32"/>
                </a:lnTo>
                <a:lnTo>
                  <a:pt x="155" y="33"/>
                </a:lnTo>
                <a:lnTo>
                  <a:pt x="155" y="36"/>
                </a:lnTo>
                <a:lnTo>
                  <a:pt x="155" y="39"/>
                </a:lnTo>
                <a:lnTo>
                  <a:pt x="155" y="43"/>
                </a:lnTo>
                <a:lnTo>
                  <a:pt x="156" y="45"/>
                </a:lnTo>
                <a:lnTo>
                  <a:pt x="156" y="48"/>
                </a:lnTo>
                <a:lnTo>
                  <a:pt x="156" y="50"/>
                </a:lnTo>
                <a:lnTo>
                  <a:pt x="155" y="52"/>
                </a:lnTo>
                <a:lnTo>
                  <a:pt x="155" y="53"/>
                </a:lnTo>
                <a:lnTo>
                  <a:pt x="150" y="55"/>
                </a:lnTo>
                <a:lnTo>
                  <a:pt x="145" y="56"/>
                </a:lnTo>
                <a:lnTo>
                  <a:pt x="140" y="58"/>
                </a:lnTo>
                <a:lnTo>
                  <a:pt x="138" y="59"/>
                </a:lnTo>
                <a:lnTo>
                  <a:pt x="139" y="60"/>
                </a:lnTo>
                <a:lnTo>
                  <a:pt x="140" y="61"/>
                </a:lnTo>
                <a:lnTo>
                  <a:pt x="140" y="62"/>
                </a:lnTo>
                <a:lnTo>
                  <a:pt x="140" y="63"/>
                </a:lnTo>
                <a:lnTo>
                  <a:pt x="136" y="62"/>
                </a:lnTo>
                <a:lnTo>
                  <a:pt x="131" y="60"/>
                </a:lnTo>
                <a:lnTo>
                  <a:pt x="126" y="60"/>
                </a:lnTo>
                <a:lnTo>
                  <a:pt x="123" y="61"/>
                </a:lnTo>
                <a:lnTo>
                  <a:pt x="119" y="63"/>
                </a:lnTo>
                <a:lnTo>
                  <a:pt x="113" y="66"/>
                </a:lnTo>
                <a:lnTo>
                  <a:pt x="108" y="69"/>
                </a:lnTo>
                <a:lnTo>
                  <a:pt x="104" y="70"/>
                </a:lnTo>
                <a:lnTo>
                  <a:pt x="101" y="71"/>
                </a:lnTo>
                <a:lnTo>
                  <a:pt x="100" y="71"/>
                </a:lnTo>
                <a:lnTo>
                  <a:pt x="98" y="71"/>
                </a:lnTo>
                <a:lnTo>
                  <a:pt x="96" y="70"/>
                </a:lnTo>
                <a:lnTo>
                  <a:pt x="94" y="70"/>
                </a:lnTo>
                <a:lnTo>
                  <a:pt x="92" y="71"/>
                </a:lnTo>
                <a:lnTo>
                  <a:pt x="90" y="73"/>
                </a:lnTo>
                <a:lnTo>
                  <a:pt x="88" y="75"/>
                </a:lnTo>
                <a:lnTo>
                  <a:pt x="87" y="74"/>
                </a:lnTo>
                <a:lnTo>
                  <a:pt x="85" y="73"/>
                </a:lnTo>
                <a:lnTo>
                  <a:pt x="83" y="72"/>
                </a:lnTo>
                <a:lnTo>
                  <a:pt x="79" y="72"/>
                </a:lnTo>
                <a:lnTo>
                  <a:pt x="75" y="71"/>
                </a:lnTo>
                <a:lnTo>
                  <a:pt x="71" y="70"/>
                </a:lnTo>
                <a:lnTo>
                  <a:pt x="67" y="69"/>
                </a:lnTo>
                <a:lnTo>
                  <a:pt x="61" y="66"/>
                </a:lnTo>
                <a:lnTo>
                  <a:pt x="56" y="64"/>
                </a:lnTo>
                <a:lnTo>
                  <a:pt x="51" y="63"/>
                </a:lnTo>
                <a:lnTo>
                  <a:pt x="46" y="61"/>
                </a:lnTo>
                <a:lnTo>
                  <a:pt x="44" y="59"/>
                </a:lnTo>
                <a:lnTo>
                  <a:pt x="42" y="60"/>
                </a:lnTo>
                <a:lnTo>
                  <a:pt x="41" y="62"/>
                </a:lnTo>
                <a:lnTo>
                  <a:pt x="41" y="63"/>
                </a:lnTo>
                <a:lnTo>
                  <a:pt x="40" y="62"/>
                </a:lnTo>
                <a:lnTo>
                  <a:pt x="38" y="60"/>
                </a:lnTo>
                <a:lnTo>
                  <a:pt x="36" y="59"/>
                </a:lnTo>
                <a:lnTo>
                  <a:pt x="35" y="59"/>
                </a:lnTo>
                <a:lnTo>
                  <a:pt x="35" y="60"/>
                </a:lnTo>
                <a:lnTo>
                  <a:pt x="35" y="62"/>
                </a:lnTo>
                <a:lnTo>
                  <a:pt x="34" y="63"/>
                </a:lnTo>
                <a:lnTo>
                  <a:pt x="31" y="62"/>
                </a:lnTo>
                <a:lnTo>
                  <a:pt x="29" y="60"/>
                </a:lnTo>
                <a:lnTo>
                  <a:pt x="28" y="59"/>
                </a:lnTo>
                <a:lnTo>
                  <a:pt x="27" y="58"/>
                </a:lnTo>
                <a:lnTo>
                  <a:pt x="27" y="57"/>
                </a:lnTo>
                <a:lnTo>
                  <a:pt x="25" y="55"/>
                </a:lnTo>
                <a:lnTo>
                  <a:pt x="23" y="53"/>
                </a:lnTo>
                <a:lnTo>
                  <a:pt x="22" y="53"/>
                </a:lnTo>
                <a:lnTo>
                  <a:pt x="19" y="55"/>
                </a:lnTo>
                <a:lnTo>
                  <a:pt x="16" y="53"/>
                </a:lnTo>
                <a:lnTo>
                  <a:pt x="13" y="52"/>
                </a:lnTo>
                <a:lnTo>
                  <a:pt x="12" y="50"/>
                </a:lnTo>
                <a:lnTo>
                  <a:pt x="9" y="50"/>
                </a:lnTo>
                <a:lnTo>
                  <a:pt x="8" y="51"/>
                </a:lnTo>
                <a:lnTo>
                  <a:pt x="8" y="55"/>
                </a:lnTo>
                <a:lnTo>
                  <a:pt x="9" y="58"/>
                </a:lnTo>
                <a:lnTo>
                  <a:pt x="7" y="59"/>
                </a:lnTo>
                <a:lnTo>
                  <a:pt x="4" y="61"/>
                </a:lnTo>
                <a:lnTo>
                  <a:pt x="2" y="62"/>
                </a:lnTo>
                <a:lnTo>
                  <a:pt x="1" y="63"/>
                </a:lnTo>
                <a:lnTo>
                  <a:pt x="0" y="64"/>
                </a:lnTo>
                <a:lnTo>
                  <a:pt x="0" y="66"/>
                </a:lnTo>
                <a:lnTo>
                  <a:pt x="1" y="68"/>
                </a:lnTo>
                <a:lnTo>
                  <a:pt x="4" y="68"/>
                </a:lnTo>
                <a:lnTo>
                  <a:pt x="3" y="70"/>
                </a:lnTo>
                <a:lnTo>
                  <a:pt x="3" y="72"/>
                </a:lnTo>
                <a:lnTo>
                  <a:pt x="4" y="74"/>
                </a:lnTo>
                <a:lnTo>
                  <a:pt x="6" y="75"/>
                </a:lnTo>
                <a:lnTo>
                  <a:pt x="5" y="76"/>
                </a:lnTo>
                <a:lnTo>
                  <a:pt x="5" y="77"/>
                </a:lnTo>
                <a:lnTo>
                  <a:pt x="5" y="78"/>
                </a:lnTo>
                <a:lnTo>
                  <a:pt x="7" y="78"/>
                </a:lnTo>
                <a:lnTo>
                  <a:pt x="7" y="79"/>
                </a:lnTo>
                <a:lnTo>
                  <a:pt x="8" y="80"/>
                </a:lnTo>
                <a:lnTo>
                  <a:pt x="10" y="82"/>
                </a:lnTo>
                <a:lnTo>
                  <a:pt x="13" y="80"/>
                </a:lnTo>
                <a:lnTo>
                  <a:pt x="15" y="80"/>
                </a:lnTo>
                <a:lnTo>
                  <a:pt x="17" y="79"/>
                </a:lnTo>
                <a:lnTo>
                  <a:pt x="19" y="78"/>
                </a:lnTo>
                <a:lnTo>
                  <a:pt x="20" y="78"/>
                </a:lnTo>
                <a:lnTo>
                  <a:pt x="22" y="78"/>
                </a:lnTo>
                <a:lnTo>
                  <a:pt x="25" y="78"/>
                </a:lnTo>
                <a:lnTo>
                  <a:pt x="26" y="78"/>
                </a:lnTo>
                <a:lnTo>
                  <a:pt x="27" y="78"/>
                </a:lnTo>
                <a:lnTo>
                  <a:pt x="27" y="79"/>
                </a:lnTo>
                <a:lnTo>
                  <a:pt x="27" y="82"/>
                </a:lnTo>
                <a:lnTo>
                  <a:pt x="27" y="83"/>
                </a:lnTo>
                <a:lnTo>
                  <a:pt x="28" y="83"/>
                </a:lnTo>
                <a:lnTo>
                  <a:pt x="30" y="83"/>
                </a:lnTo>
                <a:lnTo>
                  <a:pt x="31" y="83"/>
                </a:lnTo>
                <a:lnTo>
                  <a:pt x="32" y="83"/>
                </a:lnTo>
                <a:lnTo>
                  <a:pt x="35" y="84"/>
                </a:lnTo>
                <a:lnTo>
                  <a:pt x="42" y="85"/>
                </a:lnTo>
                <a:lnTo>
                  <a:pt x="47" y="87"/>
                </a:lnTo>
                <a:lnTo>
                  <a:pt x="54" y="89"/>
                </a:lnTo>
                <a:lnTo>
                  <a:pt x="60" y="92"/>
                </a:lnTo>
                <a:lnTo>
                  <a:pt x="68" y="96"/>
                </a:lnTo>
                <a:lnTo>
                  <a:pt x="75" y="99"/>
                </a:lnTo>
                <a:lnTo>
                  <a:pt x="80" y="101"/>
                </a:lnTo>
                <a:lnTo>
                  <a:pt x="82" y="101"/>
                </a:lnTo>
                <a:lnTo>
                  <a:pt x="85" y="102"/>
                </a:lnTo>
                <a:lnTo>
                  <a:pt x="88" y="102"/>
                </a:lnTo>
                <a:lnTo>
                  <a:pt x="91" y="101"/>
                </a:lnTo>
                <a:lnTo>
                  <a:pt x="93" y="99"/>
                </a:lnTo>
                <a:lnTo>
                  <a:pt x="95" y="98"/>
                </a:lnTo>
                <a:lnTo>
                  <a:pt x="98" y="98"/>
                </a:lnTo>
                <a:lnTo>
                  <a:pt x="99" y="97"/>
                </a:lnTo>
                <a:lnTo>
                  <a:pt x="103" y="97"/>
                </a:lnTo>
                <a:lnTo>
                  <a:pt x="106" y="97"/>
                </a:lnTo>
                <a:lnTo>
                  <a:pt x="109" y="98"/>
                </a:lnTo>
                <a:lnTo>
                  <a:pt x="111" y="98"/>
                </a:lnTo>
                <a:close/>
              </a:path>
            </a:pathLst>
          </a:custGeom>
          <a:solidFill>
            <a:srgbClr val="0C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786" name="Freeform 10"/>
          <xdr:cNvSpPr>
            <a:spLocks/>
          </xdr:cNvSpPr>
        </xdr:nvSpPr>
        <xdr:spPr bwMode="auto">
          <a:xfrm>
            <a:off x="355" y="495"/>
            <a:ext cx="31" cy="49"/>
          </a:xfrm>
          <a:custGeom>
            <a:avLst/>
            <a:gdLst>
              <a:gd name="T0" fmla="*/ 25 w 174"/>
              <a:gd name="T1" fmla="*/ 11 h 257"/>
              <a:gd name="T2" fmla="*/ 29 w 174"/>
              <a:gd name="T3" fmla="*/ 11 h 257"/>
              <a:gd name="T4" fmla="*/ 45 w 174"/>
              <a:gd name="T5" fmla="*/ 0 h 257"/>
              <a:gd name="T6" fmla="*/ 59 w 174"/>
              <a:gd name="T7" fmla="*/ 5 h 257"/>
              <a:gd name="T8" fmla="*/ 68 w 174"/>
              <a:gd name="T9" fmla="*/ 11 h 257"/>
              <a:gd name="T10" fmla="*/ 90 w 174"/>
              <a:gd name="T11" fmla="*/ 27 h 257"/>
              <a:gd name="T12" fmla="*/ 79 w 174"/>
              <a:gd name="T13" fmla="*/ 41 h 257"/>
              <a:gd name="T14" fmla="*/ 72 w 174"/>
              <a:gd name="T15" fmla="*/ 47 h 257"/>
              <a:gd name="T16" fmla="*/ 72 w 174"/>
              <a:gd name="T17" fmla="*/ 49 h 257"/>
              <a:gd name="T18" fmla="*/ 64 w 174"/>
              <a:gd name="T19" fmla="*/ 51 h 257"/>
              <a:gd name="T20" fmla="*/ 66 w 174"/>
              <a:gd name="T21" fmla="*/ 54 h 257"/>
              <a:gd name="T22" fmla="*/ 75 w 174"/>
              <a:gd name="T23" fmla="*/ 59 h 257"/>
              <a:gd name="T24" fmla="*/ 78 w 174"/>
              <a:gd name="T25" fmla="*/ 78 h 257"/>
              <a:gd name="T26" fmla="*/ 82 w 174"/>
              <a:gd name="T27" fmla="*/ 80 h 257"/>
              <a:gd name="T28" fmla="*/ 84 w 174"/>
              <a:gd name="T29" fmla="*/ 94 h 257"/>
              <a:gd name="T30" fmla="*/ 86 w 174"/>
              <a:gd name="T31" fmla="*/ 106 h 257"/>
              <a:gd name="T32" fmla="*/ 100 w 174"/>
              <a:gd name="T33" fmla="*/ 122 h 257"/>
              <a:gd name="T34" fmla="*/ 126 w 174"/>
              <a:gd name="T35" fmla="*/ 137 h 257"/>
              <a:gd name="T36" fmla="*/ 138 w 174"/>
              <a:gd name="T37" fmla="*/ 148 h 257"/>
              <a:gd name="T38" fmla="*/ 117 w 174"/>
              <a:gd name="T39" fmla="*/ 155 h 257"/>
              <a:gd name="T40" fmla="*/ 107 w 174"/>
              <a:gd name="T41" fmla="*/ 167 h 257"/>
              <a:gd name="T42" fmla="*/ 112 w 174"/>
              <a:gd name="T43" fmla="*/ 176 h 257"/>
              <a:gd name="T44" fmla="*/ 125 w 174"/>
              <a:gd name="T45" fmla="*/ 177 h 257"/>
              <a:gd name="T46" fmla="*/ 151 w 174"/>
              <a:gd name="T47" fmla="*/ 186 h 257"/>
              <a:gd name="T48" fmla="*/ 169 w 174"/>
              <a:gd name="T49" fmla="*/ 186 h 257"/>
              <a:gd name="T50" fmla="*/ 173 w 174"/>
              <a:gd name="T51" fmla="*/ 204 h 257"/>
              <a:gd name="T52" fmla="*/ 169 w 174"/>
              <a:gd name="T53" fmla="*/ 223 h 257"/>
              <a:gd name="T54" fmla="*/ 157 w 174"/>
              <a:gd name="T55" fmla="*/ 224 h 257"/>
              <a:gd name="T56" fmla="*/ 156 w 174"/>
              <a:gd name="T57" fmla="*/ 212 h 257"/>
              <a:gd name="T58" fmla="*/ 151 w 174"/>
              <a:gd name="T59" fmla="*/ 200 h 257"/>
              <a:gd name="T60" fmla="*/ 136 w 174"/>
              <a:gd name="T61" fmla="*/ 197 h 257"/>
              <a:gd name="T62" fmla="*/ 111 w 174"/>
              <a:gd name="T63" fmla="*/ 193 h 257"/>
              <a:gd name="T64" fmla="*/ 92 w 174"/>
              <a:gd name="T65" fmla="*/ 184 h 257"/>
              <a:gd name="T66" fmla="*/ 81 w 174"/>
              <a:gd name="T67" fmla="*/ 173 h 257"/>
              <a:gd name="T68" fmla="*/ 61 w 174"/>
              <a:gd name="T69" fmla="*/ 181 h 257"/>
              <a:gd name="T70" fmla="*/ 57 w 174"/>
              <a:gd name="T71" fmla="*/ 200 h 257"/>
              <a:gd name="T72" fmla="*/ 39 w 174"/>
              <a:gd name="T73" fmla="*/ 230 h 257"/>
              <a:gd name="T74" fmla="*/ 34 w 174"/>
              <a:gd name="T75" fmla="*/ 252 h 257"/>
              <a:gd name="T76" fmla="*/ 23 w 174"/>
              <a:gd name="T77" fmla="*/ 252 h 257"/>
              <a:gd name="T78" fmla="*/ 7 w 174"/>
              <a:gd name="T79" fmla="*/ 255 h 257"/>
              <a:gd name="T80" fmla="*/ 0 w 174"/>
              <a:gd name="T81" fmla="*/ 247 h 257"/>
              <a:gd name="T82" fmla="*/ 8 w 174"/>
              <a:gd name="T83" fmla="*/ 244 h 257"/>
              <a:gd name="T84" fmla="*/ 14 w 174"/>
              <a:gd name="T85" fmla="*/ 239 h 257"/>
              <a:gd name="T86" fmla="*/ 20 w 174"/>
              <a:gd name="T87" fmla="*/ 233 h 257"/>
              <a:gd name="T88" fmla="*/ 29 w 174"/>
              <a:gd name="T89" fmla="*/ 220 h 257"/>
              <a:gd name="T90" fmla="*/ 40 w 174"/>
              <a:gd name="T91" fmla="*/ 178 h 257"/>
              <a:gd name="T92" fmla="*/ 38 w 174"/>
              <a:gd name="T93" fmla="*/ 173 h 257"/>
              <a:gd name="T94" fmla="*/ 42 w 174"/>
              <a:gd name="T95" fmla="*/ 155 h 257"/>
              <a:gd name="T96" fmla="*/ 48 w 174"/>
              <a:gd name="T97" fmla="*/ 115 h 257"/>
              <a:gd name="T98" fmla="*/ 53 w 174"/>
              <a:gd name="T99" fmla="*/ 108 h 257"/>
              <a:gd name="T100" fmla="*/ 42 w 174"/>
              <a:gd name="T101" fmla="*/ 83 h 257"/>
              <a:gd name="T102" fmla="*/ 39 w 174"/>
              <a:gd name="T103" fmla="*/ 60 h 257"/>
              <a:gd name="T104" fmla="*/ 46 w 174"/>
              <a:gd name="T105" fmla="*/ 53 h 257"/>
              <a:gd name="T106" fmla="*/ 31 w 174"/>
              <a:gd name="T107" fmla="*/ 45 h 257"/>
              <a:gd name="T108" fmla="*/ 29 w 174"/>
              <a:gd name="T109" fmla="*/ 36 h 257"/>
              <a:gd name="T110" fmla="*/ 27 w 174"/>
              <a:gd name="T111" fmla="*/ 32 h 257"/>
              <a:gd name="T112" fmla="*/ 25 w 174"/>
              <a:gd name="T113" fmla="*/ 27 h 257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174"/>
              <a:gd name="T172" fmla="*/ 0 h 257"/>
              <a:gd name="T173" fmla="*/ 174 w 174"/>
              <a:gd name="T174" fmla="*/ 257 h 257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174" h="257">
                <a:moveTo>
                  <a:pt x="25" y="22"/>
                </a:moveTo>
                <a:lnTo>
                  <a:pt x="24" y="21"/>
                </a:lnTo>
                <a:lnTo>
                  <a:pt x="23" y="17"/>
                </a:lnTo>
                <a:lnTo>
                  <a:pt x="23" y="14"/>
                </a:lnTo>
                <a:lnTo>
                  <a:pt x="25" y="11"/>
                </a:lnTo>
                <a:lnTo>
                  <a:pt x="25" y="12"/>
                </a:lnTo>
                <a:lnTo>
                  <a:pt x="26" y="13"/>
                </a:lnTo>
                <a:lnTo>
                  <a:pt x="29" y="14"/>
                </a:lnTo>
                <a:lnTo>
                  <a:pt x="30" y="14"/>
                </a:lnTo>
                <a:lnTo>
                  <a:pt x="29" y="11"/>
                </a:lnTo>
                <a:lnTo>
                  <a:pt x="29" y="8"/>
                </a:lnTo>
                <a:lnTo>
                  <a:pt x="31" y="5"/>
                </a:lnTo>
                <a:lnTo>
                  <a:pt x="34" y="2"/>
                </a:lnTo>
                <a:lnTo>
                  <a:pt x="38" y="1"/>
                </a:lnTo>
                <a:lnTo>
                  <a:pt x="45" y="0"/>
                </a:lnTo>
                <a:lnTo>
                  <a:pt x="52" y="1"/>
                </a:lnTo>
                <a:lnTo>
                  <a:pt x="63" y="3"/>
                </a:lnTo>
                <a:lnTo>
                  <a:pt x="61" y="3"/>
                </a:lnTo>
                <a:lnTo>
                  <a:pt x="60" y="3"/>
                </a:lnTo>
                <a:lnTo>
                  <a:pt x="59" y="5"/>
                </a:lnTo>
                <a:lnTo>
                  <a:pt x="58" y="7"/>
                </a:lnTo>
                <a:lnTo>
                  <a:pt x="59" y="5"/>
                </a:lnTo>
                <a:lnTo>
                  <a:pt x="62" y="6"/>
                </a:lnTo>
                <a:lnTo>
                  <a:pt x="64" y="8"/>
                </a:lnTo>
                <a:lnTo>
                  <a:pt x="68" y="11"/>
                </a:lnTo>
                <a:lnTo>
                  <a:pt x="71" y="15"/>
                </a:lnTo>
                <a:lnTo>
                  <a:pt x="77" y="20"/>
                </a:lnTo>
                <a:lnTo>
                  <a:pt x="84" y="25"/>
                </a:lnTo>
                <a:lnTo>
                  <a:pt x="89" y="22"/>
                </a:lnTo>
                <a:lnTo>
                  <a:pt x="90" y="27"/>
                </a:lnTo>
                <a:lnTo>
                  <a:pt x="90" y="33"/>
                </a:lnTo>
                <a:lnTo>
                  <a:pt x="86" y="38"/>
                </a:lnTo>
                <a:lnTo>
                  <a:pt x="75" y="39"/>
                </a:lnTo>
                <a:lnTo>
                  <a:pt x="77" y="40"/>
                </a:lnTo>
                <a:lnTo>
                  <a:pt x="79" y="41"/>
                </a:lnTo>
                <a:lnTo>
                  <a:pt x="82" y="41"/>
                </a:lnTo>
                <a:lnTo>
                  <a:pt x="84" y="41"/>
                </a:lnTo>
                <a:lnTo>
                  <a:pt x="82" y="44"/>
                </a:lnTo>
                <a:lnTo>
                  <a:pt x="77" y="46"/>
                </a:lnTo>
                <a:lnTo>
                  <a:pt x="72" y="47"/>
                </a:lnTo>
                <a:lnTo>
                  <a:pt x="64" y="46"/>
                </a:lnTo>
                <a:lnTo>
                  <a:pt x="68" y="47"/>
                </a:lnTo>
                <a:lnTo>
                  <a:pt x="69" y="48"/>
                </a:lnTo>
                <a:lnTo>
                  <a:pt x="71" y="49"/>
                </a:lnTo>
                <a:lnTo>
                  <a:pt x="72" y="49"/>
                </a:lnTo>
                <a:lnTo>
                  <a:pt x="71" y="51"/>
                </a:lnTo>
                <a:lnTo>
                  <a:pt x="70" y="52"/>
                </a:lnTo>
                <a:lnTo>
                  <a:pt x="69" y="52"/>
                </a:lnTo>
                <a:lnTo>
                  <a:pt x="68" y="52"/>
                </a:lnTo>
                <a:lnTo>
                  <a:pt x="64" y="51"/>
                </a:lnTo>
                <a:lnTo>
                  <a:pt x="62" y="51"/>
                </a:lnTo>
                <a:lnTo>
                  <a:pt x="61" y="52"/>
                </a:lnTo>
                <a:lnTo>
                  <a:pt x="61" y="53"/>
                </a:lnTo>
                <a:lnTo>
                  <a:pt x="63" y="53"/>
                </a:lnTo>
                <a:lnTo>
                  <a:pt x="66" y="54"/>
                </a:lnTo>
                <a:lnTo>
                  <a:pt x="70" y="55"/>
                </a:lnTo>
                <a:lnTo>
                  <a:pt x="72" y="56"/>
                </a:lnTo>
                <a:lnTo>
                  <a:pt x="72" y="57"/>
                </a:lnTo>
                <a:lnTo>
                  <a:pt x="74" y="58"/>
                </a:lnTo>
                <a:lnTo>
                  <a:pt x="75" y="59"/>
                </a:lnTo>
                <a:lnTo>
                  <a:pt x="75" y="60"/>
                </a:lnTo>
                <a:lnTo>
                  <a:pt x="77" y="62"/>
                </a:lnTo>
                <a:lnTo>
                  <a:pt x="78" y="67"/>
                </a:lnTo>
                <a:lnTo>
                  <a:pt x="79" y="73"/>
                </a:lnTo>
                <a:lnTo>
                  <a:pt x="78" y="78"/>
                </a:lnTo>
                <a:lnTo>
                  <a:pt x="79" y="78"/>
                </a:lnTo>
                <a:lnTo>
                  <a:pt x="81" y="78"/>
                </a:lnTo>
                <a:lnTo>
                  <a:pt x="82" y="80"/>
                </a:lnTo>
                <a:lnTo>
                  <a:pt x="84" y="83"/>
                </a:lnTo>
                <a:lnTo>
                  <a:pt x="85" y="86"/>
                </a:lnTo>
                <a:lnTo>
                  <a:pt x="86" y="88"/>
                </a:lnTo>
                <a:lnTo>
                  <a:pt x="85" y="91"/>
                </a:lnTo>
                <a:lnTo>
                  <a:pt x="84" y="94"/>
                </a:lnTo>
                <a:lnTo>
                  <a:pt x="83" y="98"/>
                </a:lnTo>
                <a:lnTo>
                  <a:pt x="84" y="102"/>
                </a:lnTo>
                <a:lnTo>
                  <a:pt x="85" y="105"/>
                </a:lnTo>
                <a:lnTo>
                  <a:pt x="86" y="106"/>
                </a:lnTo>
                <a:lnTo>
                  <a:pt x="87" y="106"/>
                </a:lnTo>
                <a:lnTo>
                  <a:pt x="91" y="109"/>
                </a:lnTo>
                <a:lnTo>
                  <a:pt x="96" y="113"/>
                </a:lnTo>
                <a:lnTo>
                  <a:pt x="99" y="119"/>
                </a:lnTo>
                <a:lnTo>
                  <a:pt x="100" y="122"/>
                </a:lnTo>
                <a:lnTo>
                  <a:pt x="102" y="125"/>
                </a:lnTo>
                <a:lnTo>
                  <a:pt x="107" y="128"/>
                </a:lnTo>
                <a:lnTo>
                  <a:pt x="112" y="132"/>
                </a:lnTo>
                <a:lnTo>
                  <a:pt x="118" y="135"/>
                </a:lnTo>
                <a:lnTo>
                  <a:pt x="126" y="137"/>
                </a:lnTo>
                <a:lnTo>
                  <a:pt x="134" y="139"/>
                </a:lnTo>
                <a:lnTo>
                  <a:pt x="141" y="140"/>
                </a:lnTo>
                <a:lnTo>
                  <a:pt x="148" y="139"/>
                </a:lnTo>
                <a:lnTo>
                  <a:pt x="143" y="145"/>
                </a:lnTo>
                <a:lnTo>
                  <a:pt x="138" y="148"/>
                </a:lnTo>
                <a:lnTo>
                  <a:pt x="133" y="150"/>
                </a:lnTo>
                <a:lnTo>
                  <a:pt x="128" y="150"/>
                </a:lnTo>
                <a:lnTo>
                  <a:pt x="125" y="151"/>
                </a:lnTo>
                <a:lnTo>
                  <a:pt x="122" y="153"/>
                </a:lnTo>
                <a:lnTo>
                  <a:pt x="117" y="155"/>
                </a:lnTo>
                <a:lnTo>
                  <a:pt x="114" y="159"/>
                </a:lnTo>
                <a:lnTo>
                  <a:pt x="112" y="162"/>
                </a:lnTo>
                <a:lnTo>
                  <a:pt x="111" y="165"/>
                </a:lnTo>
                <a:lnTo>
                  <a:pt x="109" y="166"/>
                </a:lnTo>
                <a:lnTo>
                  <a:pt x="107" y="167"/>
                </a:lnTo>
                <a:lnTo>
                  <a:pt x="109" y="170"/>
                </a:lnTo>
                <a:lnTo>
                  <a:pt x="110" y="172"/>
                </a:lnTo>
                <a:lnTo>
                  <a:pt x="112" y="174"/>
                </a:lnTo>
                <a:lnTo>
                  <a:pt x="112" y="175"/>
                </a:lnTo>
                <a:lnTo>
                  <a:pt x="112" y="176"/>
                </a:lnTo>
                <a:lnTo>
                  <a:pt x="113" y="177"/>
                </a:lnTo>
                <a:lnTo>
                  <a:pt x="115" y="178"/>
                </a:lnTo>
                <a:lnTo>
                  <a:pt x="117" y="178"/>
                </a:lnTo>
                <a:lnTo>
                  <a:pt x="121" y="178"/>
                </a:lnTo>
                <a:lnTo>
                  <a:pt x="125" y="177"/>
                </a:lnTo>
                <a:lnTo>
                  <a:pt x="130" y="177"/>
                </a:lnTo>
                <a:lnTo>
                  <a:pt x="136" y="178"/>
                </a:lnTo>
                <a:lnTo>
                  <a:pt x="141" y="180"/>
                </a:lnTo>
                <a:lnTo>
                  <a:pt x="146" y="184"/>
                </a:lnTo>
                <a:lnTo>
                  <a:pt x="151" y="186"/>
                </a:lnTo>
                <a:lnTo>
                  <a:pt x="155" y="187"/>
                </a:lnTo>
                <a:lnTo>
                  <a:pt x="160" y="187"/>
                </a:lnTo>
                <a:lnTo>
                  <a:pt x="163" y="186"/>
                </a:lnTo>
                <a:lnTo>
                  <a:pt x="166" y="185"/>
                </a:lnTo>
                <a:lnTo>
                  <a:pt x="169" y="186"/>
                </a:lnTo>
                <a:lnTo>
                  <a:pt x="173" y="188"/>
                </a:lnTo>
                <a:lnTo>
                  <a:pt x="174" y="192"/>
                </a:lnTo>
                <a:lnTo>
                  <a:pt x="174" y="197"/>
                </a:lnTo>
                <a:lnTo>
                  <a:pt x="173" y="201"/>
                </a:lnTo>
                <a:lnTo>
                  <a:pt x="173" y="204"/>
                </a:lnTo>
                <a:lnTo>
                  <a:pt x="172" y="208"/>
                </a:lnTo>
                <a:lnTo>
                  <a:pt x="170" y="212"/>
                </a:lnTo>
                <a:lnTo>
                  <a:pt x="170" y="216"/>
                </a:lnTo>
                <a:lnTo>
                  <a:pt x="170" y="219"/>
                </a:lnTo>
                <a:lnTo>
                  <a:pt x="169" y="223"/>
                </a:lnTo>
                <a:lnTo>
                  <a:pt x="167" y="226"/>
                </a:lnTo>
                <a:lnTo>
                  <a:pt x="164" y="228"/>
                </a:lnTo>
                <a:lnTo>
                  <a:pt x="161" y="227"/>
                </a:lnTo>
                <a:lnTo>
                  <a:pt x="159" y="226"/>
                </a:lnTo>
                <a:lnTo>
                  <a:pt x="157" y="224"/>
                </a:lnTo>
                <a:lnTo>
                  <a:pt x="159" y="220"/>
                </a:lnTo>
                <a:lnTo>
                  <a:pt x="159" y="219"/>
                </a:lnTo>
                <a:lnTo>
                  <a:pt x="159" y="216"/>
                </a:lnTo>
                <a:lnTo>
                  <a:pt x="157" y="214"/>
                </a:lnTo>
                <a:lnTo>
                  <a:pt x="156" y="212"/>
                </a:lnTo>
                <a:lnTo>
                  <a:pt x="155" y="210"/>
                </a:lnTo>
                <a:lnTo>
                  <a:pt x="154" y="206"/>
                </a:lnTo>
                <a:lnTo>
                  <a:pt x="153" y="203"/>
                </a:lnTo>
                <a:lnTo>
                  <a:pt x="153" y="201"/>
                </a:lnTo>
                <a:lnTo>
                  <a:pt x="151" y="200"/>
                </a:lnTo>
                <a:lnTo>
                  <a:pt x="148" y="199"/>
                </a:lnTo>
                <a:lnTo>
                  <a:pt x="144" y="197"/>
                </a:lnTo>
                <a:lnTo>
                  <a:pt x="142" y="197"/>
                </a:lnTo>
                <a:lnTo>
                  <a:pt x="140" y="197"/>
                </a:lnTo>
                <a:lnTo>
                  <a:pt x="136" y="197"/>
                </a:lnTo>
                <a:lnTo>
                  <a:pt x="131" y="195"/>
                </a:lnTo>
                <a:lnTo>
                  <a:pt x="126" y="195"/>
                </a:lnTo>
                <a:lnTo>
                  <a:pt x="120" y="194"/>
                </a:lnTo>
                <a:lnTo>
                  <a:pt x="115" y="193"/>
                </a:lnTo>
                <a:lnTo>
                  <a:pt x="111" y="193"/>
                </a:lnTo>
                <a:lnTo>
                  <a:pt x="109" y="192"/>
                </a:lnTo>
                <a:lnTo>
                  <a:pt x="105" y="191"/>
                </a:lnTo>
                <a:lnTo>
                  <a:pt x="101" y="190"/>
                </a:lnTo>
                <a:lnTo>
                  <a:pt x="97" y="187"/>
                </a:lnTo>
                <a:lnTo>
                  <a:pt x="92" y="184"/>
                </a:lnTo>
                <a:lnTo>
                  <a:pt x="88" y="179"/>
                </a:lnTo>
                <a:lnTo>
                  <a:pt x="86" y="176"/>
                </a:lnTo>
                <a:lnTo>
                  <a:pt x="84" y="173"/>
                </a:lnTo>
                <a:lnTo>
                  <a:pt x="83" y="172"/>
                </a:lnTo>
                <a:lnTo>
                  <a:pt x="81" y="173"/>
                </a:lnTo>
                <a:lnTo>
                  <a:pt x="76" y="175"/>
                </a:lnTo>
                <a:lnTo>
                  <a:pt x="71" y="177"/>
                </a:lnTo>
                <a:lnTo>
                  <a:pt x="64" y="177"/>
                </a:lnTo>
                <a:lnTo>
                  <a:pt x="63" y="178"/>
                </a:lnTo>
                <a:lnTo>
                  <a:pt x="61" y="181"/>
                </a:lnTo>
                <a:lnTo>
                  <a:pt x="60" y="184"/>
                </a:lnTo>
                <a:lnTo>
                  <a:pt x="59" y="186"/>
                </a:lnTo>
                <a:lnTo>
                  <a:pt x="59" y="189"/>
                </a:lnTo>
                <a:lnTo>
                  <a:pt x="58" y="194"/>
                </a:lnTo>
                <a:lnTo>
                  <a:pt x="57" y="200"/>
                </a:lnTo>
                <a:lnTo>
                  <a:pt x="53" y="205"/>
                </a:lnTo>
                <a:lnTo>
                  <a:pt x="50" y="211"/>
                </a:lnTo>
                <a:lnTo>
                  <a:pt x="46" y="216"/>
                </a:lnTo>
                <a:lnTo>
                  <a:pt x="42" y="223"/>
                </a:lnTo>
                <a:lnTo>
                  <a:pt x="39" y="230"/>
                </a:lnTo>
                <a:lnTo>
                  <a:pt x="39" y="235"/>
                </a:lnTo>
                <a:lnTo>
                  <a:pt x="39" y="240"/>
                </a:lnTo>
                <a:lnTo>
                  <a:pt x="38" y="245"/>
                </a:lnTo>
                <a:lnTo>
                  <a:pt x="36" y="251"/>
                </a:lnTo>
                <a:lnTo>
                  <a:pt x="34" y="252"/>
                </a:lnTo>
                <a:lnTo>
                  <a:pt x="33" y="252"/>
                </a:lnTo>
                <a:lnTo>
                  <a:pt x="31" y="251"/>
                </a:lnTo>
                <a:lnTo>
                  <a:pt x="30" y="251"/>
                </a:lnTo>
                <a:lnTo>
                  <a:pt x="27" y="251"/>
                </a:lnTo>
                <a:lnTo>
                  <a:pt x="23" y="252"/>
                </a:lnTo>
                <a:lnTo>
                  <a:pt x="20" y="254"/>
                </a:lnTo>
                <a:lnTo>
                  <a:pt x="17" y="256"/>
                </a:lnTo>
                <a:lnTo>
                  <a:pt x="13" y="257"/>
                </a:lnTo>
                <a:lnTo>
                  <a:pt x="10" y="256"/>
                </a:lnTo>
                <a:lnTo>
                  <a:pt x="7" y="255"/>
                </a:lnTo>
                <a:lnTo>
                  <a:pt x="5" y="253"/>
                </a:lnTo>
                <a:lnTo>
                  <a:pt x="3" y="252"/>
                </a:lnTo>
                <a:lnTo>
                  <a:pt x="1" y="250"/>
                </a:lnTo>
                <a:lnTo>
                  <a:pt x="0" y="248"/>
                </a:lnTo>
                <a:lnTo>
                  <a:pt x="0" y="247"/>
                </a:lnTo>
                <a:lnTo>
                  <a:pt x="0" y="245"/>
                </a:lnTo>
                <a:lnTo>
                  <a:pt x="1" y="244"/>
                </a:lnTo>
                <a:lnTo>
                  <a:pt x="4" y="243"/>
                </a:lnTo>
                <a:lnTo>
                  <a:pt x="6" y="244"/>
                </a:lnTo>
                <a:lnTo>
                  <a:pt x="8" y="244"/>
                </a:lnTo>
                <a:lnTo>
                  <a:pt x="9" y="244"/>
                </a:lnTo>
                <a:lnTo>
                  <a:pt x="11" y="243"/>
                </a:lnTo>
                <a:lnTo>
                  <a:pt x="11" y="242"/>
                </a:lnTo>
                <a:lnTo>
                  <a:pt x="13" y="241"/>
                </a:lnTo>
                <a:lnTo>
                  <a:pt x="14" y="239"/>
                </a:lnTo>
                <a:lnTo>
                  <a:pt x="17" y="238"/>
                </a:lnTo>
                <a:lnTo>
                  <a:pt x="17" y="237"/>
                </a:lnTo>
                <a:lnTo>
                  <a:pt x="14" y="234"/>
                </a:lnTo>
                <a:lnTo>
                  <a:pt x="20" y="231"/>
                </a:lnTo>
                <a:lnTo>
                  <a:pt x="20" y="233"/>
                </a:lnTo>
                <a:lnTo>
                  <a:pt x="21" y="233"/>
                </a:lnTo>
                <a:lnTo>
                  <a:pt x="23" y="232"/>
                </a:lnTo>
                <a:lnTo>
                  <a:pt x="24" y="230"/>
                </a:lnTo>
                <a:lnTo>
                  <a:pt x="25" y="228"/>
                </a:lnTo>
                <a:lnTo>
                  <a:pt x="29" y="220"/>
                </a:lnTo>
                <a:lnTo>
                  <a:pt x="33" y="206"/>
                </a:lnTo>
                <a:lnTo>
                  <a:pt x="36" y="192"/>
                </a:lnTo>
                <a:lnTo>
                  <a:pt x="38" y="184"/>
                </a:lnTo>
                <a:lnTo>
                  <a:pt x="38" y="180"/>
                </a:lnTo>
                <a:lnTo>
                  <a:pt x="40" y="178"/>
                </a:lnTo>
                <a:lnTo>
                  <a:pt x="42" y="175"/>
                </a:lnTo>
                <a:lnTo>
                  <a:pt x="42" y="173"/>
                </a:lnTo>
                <a:lnTo>
                  <a:pt x="40" y="173"/>
                </a:lnTo>
                <a:lnTo>
                  <a:pt x="39" y="173"/>
                </a:lnTo>
                <a:lnTo>
                  <a:pt x="38" y="173"/>
                </a:lnTo>
                <a:lnTo>
                  <a:pt x="40" y="168"/>
                </a:lnTo>
                <a:lnTo>
                  <a:pt x="43" y="164"/>
                </a:lnTo>
                <a:lnTo>
                  <a:pt x="43" y="160"/>
                </a:lnTo>
                <a:lnTo>
                  <a:pt x="42" y="155"/>
                </a:lnTo>
                <a:lnTo>
                  <a:pt x="42" y="148"/>
                </a:lnTo>
                <a:lnTo>
                  <a:pt x="42" y="137"/>
                </a:lnTo>
                <a:lnTo>
                  <a:pt x="43" y="127"/>
                </a:lnTo>
                <a:lnTo>
                  <a:pt x="45" y="120"/>
                </a:lnTo>
                <a:lnTo>
                  <a:pt x="48" y="115"/>
                </a:lnTo>
                <a:lnTo>
                  <a:pt x="49" y="113"/>
                </a:lnTo>
                <a:lnTo>
                  <a:pt x="51" y="112"/>
                </a:lnTo>
                <a:lnTo>
                  <a:pt x="52" y="111"/>
                </a:lnTo>
                <a:lnTo>
                  <a:pt x="53" y="110"/>
                </a:lnTo>
                <a:lnTo>
                  <a:pt x="53" y="108"/>
                </a:lnTo>
                <a:lnTo>
                  <a:pt x="53" y="105"/>
                </a:lnTo>
                <a:lnTo>
                  <a:pt x="50" y="100"/>
                </a:lnTo>
                <a:lnTo>
                  <a:pt x="47" y="96"/>
                </a:lnTo>
                <a:lnTo>
                  <a:pt x="44" y="89"/>
                </a:lnTo>
                <a:lnTo>
                  <a:pt x="42" y="83"/>
                </a:lnTo>
                <a:lnTo>
                  <a:pt x="42" y="75"/>
                </a:lnTo>
                <a:lnTo>
                  <a:pt x="42" y="69"/>
                </a:lnTo>
                <a:lnTo>
                  <a:pt x="42" y="65"/>
                </a:lnTo>
                <a:lnTo>
                  <a:pt x="40" y="61"/>
                </a:lnTo>
                <a:lnTo>
                  <a:pt x="39" y="60"/>
                </a:lnTo>
                <a:lnTo>
                  <a:pt x="42" y="58"/>
                </a:lnTo>
                <a:lnTo>
                  <a:pt x="44" y="56"/>
                </a:lnTo>
                <a:lnTo>
                  <a:pt x="46" y="55"/>
                </a:lnTo>
                <a:lnTo>
                  <a:pt x="47" y="55"/>
                </a:lnTo>
                <a:lnTo>
                  <a:pt x="46" y="53"/>
                </a:lnTo>
                <a:lnTo>
                  <a:pt x="44" y="51"/>
                </a:lnTo>
                <a:lnTo>
                  <a:pt x="42" y="48"/>
                </a:lnTo>
                <a:lnTo>
                  <a:pt x="36" y="47"/>
                </a:lnTo>
                <a:lnTo>
                  <a:pt x="33" y="46"/>
                </a:lnTo>
                <a:lnTo>
                  <a:pt x="31" y="45"/>
                </a:lnTo>
                <a:lnTo>
                  <a:pt x="30" y="42"/>
                </a:lnTo>
                <a:lnTo>
                  <a:pt x="30" y="39"/>
                </a:lnTo>
                <a:lnTo>
                  <a:pt x="30" y="38"/>
                </a:lnTo>
                <a:lnTo>
                  <a:pt x="30" y="36"/>
                </a:lnTo>
                <a:lnTo>
                  <a:pt x="29" y="36"/>
                </a:lnTo>
                <a:lnTo>
                  <a:pt x="27" y="36"/>
                </a:lnTo>
                <a:lnTo>
                  <a:pt x="25" y="36"/>
                </a:lnTo>
                <a:lnTo>
                  <a:pt x="25" y="34"/>
                </a:lnTo>
                <a:lnTo>
                  <a:pt x="26" y="33"/>
                </a:lnTo>
                <a:lnTo>
                  <a:pt x="27" y="32"/>
                </a:lnTo>
                <a:lnTo>
                  <a:pt x="29" y="31"/>
                </a:lnTo>
                <a:lnTo>
                  <a:pt x="29" y="30"/>
                </a:lnTo>
                <a:lnTo>
                  <a:pt x="26" y="29"/>
                </a:lnTo>
                <a:lnTo>
                  <a:pt x="25" y="28"/>
                </a:lnTo>
                <a:lnTo>
                  <a:pt x="25" y="27"/>
                </a:lnTo>
                <a:lnTo>
                  <a:pt x="25" y="25"/>
                </a:lnTo>
                <a:lnTo>
                  <a:pt x="25" y="24"/>
                </a:lnTo>
                <a:lnTo>
                  <a:pt x="25" y="22"/>
                </a:lnTo>
                <a:close/>
              </a:path>
            </a:pathLst>
          </a:custGeom>
          <a:solidFill>
            <a:srgbClr val="0C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787" name="Freeform 14"/>
          <xdr:cNvSpPr>
            <a:spLocks/>
          </xdr:cNvSpPr>
        </xdr:nvSpPr>
        <xdr:spPr bwMode="auto">
          <a:xfrm>
            <a:off x="361" y="235"/>
            <a:ext cx="15" cy="24"/>
          </a:xfrm>
          <a:custGeom>
            <a:avLst/>
            <a:gdLst>
              <a:gd name="T0" fmla="*/ 59 w 98"/>
              <a:gd name="T1" fmla="*/ 3 h 168"/>
              <a:gd name="T2" fmla="*/ 57 w 98"/>
              <a:gd name="T3" fmla="*/ 14 h 168"/>
              <a:gd name="T4" fmla="*/ 61 w 98"/>
              <a:gd name="T5" fmla="*/ 20 h 168"/>
              <a:gd name="T6" fmla="*/ 76 w 98"/>
              <a:gd name="T7" fmla="*/ 25 h 168"/>
              <a:gd name="T8" fmla="*/ 79 w 98"/>
              <a:gd name="T9" fmla="*/ 31 h 168"/>
              <a:gd name="T10" fmla="*/ 77 w 98"/>
              <a:gd name="T11" fmla="*/ 35 h 168"/>
              <a:gd name="T12" fmla="*/ 81 w 98"/>
              <a:gd name="T13" fmla="*/ 44 h 168"/>
              <a:gd name="T14" fmla="*/ 97 w 98"/>
              <a:gd name="T15" fmla="*/ 62 h 168"/>
              <a:gd name="T16" fmla="*/ 94 w 98"/>
              <a:gd name="T17" fmla="*/ 71 h 168"/>
              <a:gd name="T18" fmla="*/ 86 w 98"/>
              <a:gd name="T19" fmla="*/ 73 h 168"/>
              <a:gd name="T20" fmla="*/ 88 w 98"/>
              <a:gd name="T21" fmla="*/ 83 h 168"/>
              <a:gd name="T22" fmla="*/ 98 w 98"/>
              <a:gd name="T23" fmla="*/ 113 h 168"/>
              <a:gd name="T24" fmla="*/ 94 w 98"/>
              <a:gd name="T25" fmla="*/ 123 h 168"/>
              <a:gd name="T26" fmla="*/ 87 w 98"/>
              <a:gd name="T27" fmla="*/ 121 h 168"/>
              <a:gd name="T28" fmla="*/ 84 w 98"/>
              <a:gd name="T29" fmla="*/ 126 h 168"/>
              <a:gd name="T30" fmla="*/ 85 w 98"/>
              <a:gd name="T31" fmla="*/ 141 h 168"/>
              <a:gd name="T32" fmla="*/ 79 w 98"/>
              <a:gd name="T33" fmla="*/ 147 h 168"/>
              <a:gd name="T34" fmla="*/ 75 w 98"/>
              <a:gd name="T35" fmla="*/ 145 h 168"/>
              <a:gd name="T36" fmla="*/ 71 w 98"/>
              <a:gd name="T37" fmla="*/ 148 h 168"/>
              <a:gd name="T38" fmla="*/ 73 w 98"/>
              <a:gd name="T39" fmla="*/ 157 h 168"/>
              <a:gd name="T40" fmla="*/ 70 w 98"/>
              <a:gd name="T41" fmla="*/ 161 h 168"/>
              <a:gd name="T42" fmla="*/ 63 w 98"/>
              <a:gd name="T43" fmla="*/ 158 h 168"/>
              <a:gd name="T44" fmla="*/ 59 w 98"/>
              <a:gd name="T45" fmla="*/ 160 h 168"/>
              <a:gd name="T46" fmla="*/ 57 w 98"/>
              <a:gd name="T47" fmla="*/ 167 h 168"/>
              <a:gd name="T48" fmla="*/ 49 w 98"/>
              <a:gd name="T49" fmla="*/ 167 h 168"/>
              <a:gd name="T50" fmla="*/ 46 w 98"/>
              <a:gd name="T51" fmla="*/ 160 h 168"/>
              <a:gd name="T52" fmla="*/ 42 w 98"/>
              <a:gd name="T53" fmla="*/ 155 h 168"/>
              <a:gd name="T54" fmla="*/ 35 w 98"/>
              <a:gd name="T55" fmla="*/ 158 h 168"/>
              <a:gd name="T56" fmla="*/ 31 w 98"/>
              <a:gd name="T57" fmla="*/ 152 h 168"/>
              <a:gd name="T58" fmla="*/ 34 w 98"/>
              <a:gd name="T59" fmla="*/ 141 h 168"/>
              <a:gd name="T60" fmla="*/ 31 w 98"/>
              <a:gd name="T61" fmla="*/ 137 h 168"/>
              <a:gd name="T62" fmla="*/ 20 w 98"/>
              <a:gd name="T63" fmla="*/ 141 h 168"/>
              <a:gd name="T64" fmla="*/ 16 w 98"/>
              <a:gd name="T65" fmla="*/ 132 h 168"/>
              <a:gd name="T66" fmla="*/ 24 w 98"/>
              <a:gd name="T67" fmla="*/ 104 h 168"/>
              <a:gd name="T68" fmla="*/ 19 w 98"/>
              <a:gd name="T69" fmla="*/ 95 h 168"/>
              <a:gd name="T70" fmla="*/ 6 w 98"/>
              <a:gd name="T71" fmla="*/ 101 h 168"/>
              <a:gd name="T72" fmla="*/ 0 w 98"/>
              <a:gd name="T73" fmla="*/ 97 h 168"/>
              <a:gd name="T74" fmla="*/ 7 w 98"/>
              <a:gd name="T75" fmla="*/ 87 h 168"/>
              <a:gd name="T76" fmla="*/ 18 w 98"/>
              <a:gd name="T77" fmla="*/ 77 h 168"/>
              <a:gd name="T78" fmla="*/ 25 w 98"/>
              <a:gd name="T79" fmla="*/ 68 h 168"/>
              <a:gd name="T80" fmla="*/ 23 w 98"/>
              <a:gd name="T81" fmla="*/ 66 h 168"/>
              <a:gd name="T82" fmla="*/ 11 w 98"/>
              <a:gd name="T83" fmla="*/ 68 h 168"/>
              <a:gd name="T84" fmla="*/ 6 w 98"/>
              <a:gd name="T85" fmla="*/ 61 h 168"/>
              <a:gd name="T86" fmla="*/ 13 w 98"/>
              <a:gd name="T87" fmla="*/ 54 h 168"/>
              <a:gd name="T88" fmla="*/ 25 w 98"/>
              <a:gd name="T89" fmla="*/ 48 h 168"/>
              <a:gd name="T90" fmla="*/ 34 w 98"/>
              <a:gd name="T91" fmla="*/ 43 h 168"/>
              <a:gd name="T92" fmla="*/ 33 w 98"/>
              <a:gd name="T93" fmla="*/ 40 h 168"/>
              <a:gd name="T94" fmla="*/ 29 w 98"/>
              <a:gd name="T95" fmla="*/ 34 h 168"/>
              <a:gd name="T96" fmla="*/ 31 w 98"/>
              <a:gd name="T97" fmla="*/ 29 h 168"/>
              <a:gd name="T98" fmla="*/ 46 w 98"/>
              <a:gd name="T99" fmla="*/ 21 h 168"/>
              <a:gd name="T100" fmla="*/ 52 w 98"/>
              <a:gd name="T101" fmla="*/ 12 h 168"/>
              <a:gd name="T102" fmla="*/ 56 w 98"/>
              <a:gd name="T103" fmla="*/ 6 h 168"/>
              <a:gd name="T104" fmla="*/ 57 w 98"/>
              <a:gd name="T105" fmla="*/ 3 h 168"/>
              <a:gd name="T106" fmla="*/ 60 w 98"/>
              <a:gd name="T107" fmla="*/ 0 h 168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w 98"/>
              <a:gd name="T163" fmla="*/ 0 h 168"/>
              <a:gd name="T164" fmla="*/ 98 w 98"/>
              <a:gd name="T165" fmla="*/ 168 h 168"/>
            </a:gdLst>
            <a:ahLst/>
            <a:cxnLst>
              <a:cxn ang="T108">
                <a:pos x="T0" y="T1"/>
              </a:cxn>
              <a:cxn ang="T109">
                <a:pos x="T2" y="T3"/>
              </a:cxn>
              <a:cxn ang="T110">
                <a:pos x="T4" y="T5"/>
              </a:cxn>
              <a:cxn ang="T111">
                <a:pos x="T6" y="T7"/>
              </a:cxn>
              <a:cxn ang="T112">
                <a:pos x="T8" y="T9"/>
              </a:cxn>
              <a:cxn ang="T113">
                <a:pos x="T10" y="T11"/>
              </a:cxn>
              <a:cxn ang="T114">
                <a:pos x="T12" y="T13"/>
              </a:cxn>
              <a:cxn ang="T115">
                <a:pos x="T14" y="T15"/>
              </a:cxn>
              <a:cxn ang="T116">
                <a:pos x="T16" y="T17"/>
              </a:cxn>
              <a:cxn ang="T117">
                <a:pos x="T18" y="T19"/>
              </a:cxn>
              <a:cxn ang="T118">
                <a:pos x="T20" y="T21"/>
              </a:cxn>
              <a:cxn ang="T119">
                <a:pos x="T22" y="T23"/>
              </a:cxn>
              <a:cxn ang="T120">
                <a:pos x="T24" y="T25"/>
              </a:cxn>
              <a:cxn ang="T121">
                <a:pos x="T26" y="T27"/>
              </a:cxn>
              <a:cxn ang="T122">
                <a:pos x="T28" y="T29"/>
              </a:cxn>
              <a:cxn ang="T123">
                <a:pos x="T30" y="T31"/>
              </a:cxn>
              <a:cxn ang="T124">
                <a:pos x="T32" y="T33"/>
              </a:cxn>
              <a:cxn ang="T125">
                <a:pos x="T34" y="T35"/>
              </a:cxn>
              <a:cxn ang="T126">
                <a:pos x="T36" y="T37"/>
              </a:cxn>
              <a:cxn ang="T127">
                <a:pos x="T38" y="T39"/>
              </a:cxn>
              <a:cxn ang="T128">
                <a:pos x="T40" y="T41"/>
              </a:cxn>
              <a:cxn ang="T129">
                <a:pos x="T42" y="T43"/>
              </a:cxn>
              <a:cxn ang="T130">
                <a:pos x="T44" y="T45"/>
              </a:cxn>
              <a:cxn ang="T131">
                <a:pos x="T46" y="T47"/>
              </a:cxn>
              <a:cxn ang="T132">
                <a:pos x="T48" y="T49"/>
              </a:cxn>
              <a:cxn ang="T133">
                <a:pos x="T50" y="T51"/>
              </a:cxn>
              <a:cxn ang="T134">
                <a:pos x="T52" y="T53"/>
              </a:cxn>
              <a:cxn ang="T135">
                <a:pos x="T54" y="T55"/>
              </a:cxn>
              <a:cxn ang="T136">
                <a:pos x="T56" y="T57"/>
              </a:cxn>
              <a:cxn ang="T137">
                <a:pos x="T58" y="T59"/>
              </a:cxn>
              <a:cxn ang="T138">
                <a:pos x="T60" y="T61"/>
              </a:cxn>
              <a:cxn ang="T139">
                <a:pos x="T62" y="T63"/>
              </a:cxn>
              <a:cxn ang="T140">
                <a:pos x="T64" y="T65"/>
              </a:cxn>
              <a:cxn ang="T141">
                <a:pos x="T66" y="T67"/>
              </a:cxn>
              <a:cxn ang="T142">
                <a:pos x="T68" y="T69"/>
              </a:cxn>
              <a:cxn ang="T143">
                <a:pos x="T70" y="T71"/>
              </a:cxn>
              <a:cxn ang="T144">
                <a:pos x="T72" y="T73"/>
              </a:cxn>
              <a:cxn ang="T145">
                <a:pos x="T74" y="T75"/>
              </a:cxn>
              <a:cxn ang="T146">
                <a:pos x="T76" y="T77"/>
              </a:cxn>
              <a:cxn ang="T147">
                <a:pos x="T78" y="T79"/>
              </a:cxn>
              <a:cxn ang="T148">
                <a:pos x="T80" y="T81"/>
              </a:cxn>
              <a:cxn ang="T149">
                <a:pos x="T82" y="T83"/>
              </a:cxn>
              <a:cxn ang="T150">
                <a:pos x="T84" y="T85"/>
              </a:cxn>
              <a:cxn ang="T151">
                <a:pos x="T86" y="T87"/>
              </a:cxn>
              <a:cxn ang="T152">
                <a:pos x="T88" y="T89"/>
              </a:cxn>
              <a:cxn ang="T153">
                <a:pos x="T90" y="T91"/>
              </a:cxn>
              <a:cxn ang="T154">
                <a:pos x="T92" y="T93"/>
              </a:cxn>
              <a:cxn ang="T155">
                <a:pos x="T94" y="T95"/>
              </a:cxn>
              <a:cxn ang="T156">
                <a:pos x="T96" y="T97"/>
              </a:cxn>
              <a:cxn ang="T157">
                <a:pos x="T98" y="T99"/>
              </a:cxn>
              <a:cxn ang="T158">
                <a:pos x="T100" y="T101"/>
              </a:cxn>
              <a:cxn ang="T159">
                <a:pos x="T102" y="T103"/>
              </a:cxn>
              <a:cxn ang="T160">
                <a:pos x="T104" y="T105"/>
              </a:cxn>
              <a:cxn ang="T161">
                <a:pos x="T106" y="T107"/>
              </a:cxn>
            </a:cxnLst>
            <a:rect l="T162" t="T163" r="T164" b="T165"/>
            <a:pathLst>
              <a:path w="98" h="168">
                <a:moveTo>
                  <a:pt x="60" y="0"/>
                </a:moveTo>
                <a:lnTo>
                  <a:pt x="59" y="3"/>
                </a:lnTo>
                <a:lnTo>
                  <a:pt x="58" y="8"/>
                </a:lnTo>
                <a:lnTo>
                  <a:pt x="57" y="14"/>
                </a:lnTo>
                <a:lnTo>
                  <a:pt x="57" y="18"/>
                </a:lnTo>
                <a:lnTo>
                  <a:pt x="61" y="20"/>
                </a:lnTo>
                <a:lnTo>
                  <a:pt x="69" y="22"/>
                </a:lnTo>
                <a:lnTo>
                  <a:pt x="76" y="25"/>
                </a:lnTo>
                <a:lnTo>
                  <a:pt x="79" y="28"/>
                </a:lnTo>
                <a:lnTo>
                  <a:pt x="79" y="31"/>
                </a:lnTo>
                <a:lnTo>
                  <a:pt x="78" y="33"/>
                </a:lnTo>
                <a:lnTo>
                  <a:pt x="77" y="35"/>
                </a:lnTo>
                <a:lnTo>
                  <a:pt x="76" y="38"/>
                </a:lnTo>
                <a:lnTo>
                  <a:pt x="81" y="44"/>
                </a:lnTo>
                <a:lnTo>
                  <a:pt x="89" y="53"/>
                </a:lnTo>
                <a:lnTo>
                  <a:pt x="97" y="62"/>
                </a:lnTo>
                <a:lnTo>
                  <a:pt x="98" y="69"/>
                </a:lnTo>
                <a:lnTo>
                  <a:pt x="94" y="71"/>
                </a:lnTo>
                <a:lnTo>
                  <a:pt x="89" y="72"/>
                </a:lnTo>
                <a:lnTo>
                  <a:pt x="86" y="73"/>
                </a:lnTo>
                <a:lnTo>
                  <a:pt x="85" y="74"/>
                </a:lnTo>
                <a:lnTo>
                  <a:pt x="88" y="83"/>
                </a:lnTo>
                <a:lnTo>
                  <a:pt x="94" y="98"/>
                </a:lnTo>
                <a:lnTo>
                  <a:pt x="98" y="113"/>
                </a:lnTo>
                <a:lnTo>
                  <a:pt x="98" y="122"/>
                </a:lnTo>
                <a:lnTo>
                  <a:pt x="94" y="123"/>
                </a:lnTo>
                <a:lnTo>
                  <a:pt x="90" y="122"/>
                </a:lnTo>
                <a:lnTo>
                  <a:pt x="87" y="121"/>
                </a:lnTo>
                <a:lnTo>
                  <a:pt x="85" y="122"/>
                </a:lnTo>
                <a:lnTo>
                  <a:pt x="84" y="126"/>
                </a:lnTo>
                <a:lnTo>
                  <a:pt x="85" y="134"/>
                </a:lnTo>
                <a:lnTo>
                  <a:pt x="85" y="141"/>
                </a:lnTo>
                <a:lnTo>
                  <a:pt x="83" y="146"/>
                </a:lnTo>
                <a:lnTo>
                  <a:pt x="79" y="147"/>
                </a:lnTo>
                <a:lnTo>
                  <a:pt x="77" y="146"/>
                </a:lnTo>
                <a:lnTo>
                  <a:pt x="75" y="145"/>
                </a:lnTo>
                <a:lnTo>
                  <a:pt x="72" y="145"/>
                </a:lnTo>
                <a:lnTo>
                  <a:pt x="71" y="148"/>
                </a:lnTo>
                <a:lnTo>
                  <a:pt x="72" y="152"/>
                </a:lnTo>
                <a:lnTo>
                  <a:pt x="73" y="157"/>
                </a:lnTo>
                <a:lnTo>
                  <a:pt x="72" y="160"/>
                </a:lnTo>
                <a:lnTo>
                  <a:pt x="70" y="161"/>
                </a:lnTo>
                <a:lnTo>
                  <a:pt x="66" y="160"/>
                </a:lnTo>
                <a:lnTo>
                  <a:pt x="63" y="158"/>
                </a:lnTo>
                <a:lnTo>
                  <a:pt x="61" y="158"/>
                </a:lnTo>
                <a:lnTo>
                  <a:pt x="59" y="160"/>
                </a:lnTo>
                <a:lnTo>
                  <a:pt x="58" y="164"/>
                </a:lnTo>
                <a:lnTo>
                  <a:pt x="57" y="167"/>
                </a:lnTo>
                <a:lnTo>
                  <a:pt x="53" y="168"/>
                </a:lnTo>
                <a:lnTo>
                  <a:pt x="49" y="167"/>
                </a:lnTo>
                <a:lnTo>
                  <a:pt x="47" y="164"/>
                </a:lnTo>
                <a:lnTo>
                  <a:pt x="46" y="160"/>
                </a:lnTo>
                <a:lnTo>
                  <a:pt x="44" y="157"/>
                </a:lnTo>
                <a:lnTo>
                  <a:pt x="42" y="155"/>
                </a:lnTo>
                <a:lnTo>
                  <a:pt x="38" y="157"/>
                </a:lnTo>
                <a:lnTo>
                  <a:pt x="35" y="158"/>
                </a:lnTo>
                <a:lnTo>
                  <a:pt x="32" y="157"/>
                </a:lnTo>
                <a:lnTo>
                  <a:pt x="31" y="152"/>
                </a:lnTo>
                <a:lnTo>
                  <a:pt x="33" y="147"/>
                </a:lnTo>
                <a:lnTo>
                  <a:pt x="34" y="141"/>
                </a:lnTo>
                <a:lnTo>
                  <a:pt x="34" y="137"/>
                </a:lnTo>
                <a:lnTo>
                  <a:pt x="31" y="137"/>
                </a:lnTo>
                <a:lnTo>
                  <a:pt x="25" y="139"/>
                </a:lnTo>
                <a:lnTo>
                  <a:pt x="20" y="141"/>
                </a:lnTo>
                <a:lnTo>
                  <a:pt x="16" y="140"/>
                </a:lnTo>
                <a:lnTo>
                  <a:pt x="16" y="132"/>
                </a:lnTo>
                <a:lnTo>
                  <a:pt x="20" y="118"/>
                </a:lnTo>
                <a:lnTo>
                  <a:pt x="24" y="104"/>
                </a:lnTo>
                <a:lnTo>
                  <a:pt x="24" y="95"/>
                </a:lnTo>
                <a:lnTo>
                  <a:pt x="19" y="95"/>
                </a:lnTo>
                <a:lnTo>
                  <a:pt x="12" y="98"/>
                </a:lnTo>
                <a:lnTo>
                  <a:pt x="6" y="101"/>
                </a:lnTo>
                <a:lnTo>
                  <a:pt x="0" y="100"/>
                </a:lnTo>
                <a:lnTo>
                  <a:pt x="0" y="97"/>
                </a:lnTo>
                <a:lnTo>
                  <a:pt x="3" y="93"/>
                </a:lnTo>
                <a:lnTo>
                  <a:pt x="7" y="87"/>
                </a:lnTo>
                <a:lnTo>
                  <a:pt x="12" y="82"/>
                </a:lnTo>
                <a:lnTo>
                  <a:pt x="18" y="77"/>
                </a:lnTo>
                <a:lnTo>
                  <a:pt x="23" y="71"/>
                </a:lnTo>
                <a:lnTo>
                  <a:pt x="25" y="68"/>
                </a:lnTo>
                <a:lnTo>
                  <a:pt x="26" y="66"/>
                </a:lnTo>
                <a:lnTo>
                  <a:pt x="23" y="66"/>
                </a:lnTo>
                <a:lnTo>
                  <a:pt x="17" y="68"/>
                </a:lnTo>
                <a:lnTo>
                  <a:pt x="11" y="68"/>
                </a:lnTo>
                <a:lnTo>
                  <a:pt x="7" y="65"/>
                </a:lnTo>
                <a:lnTo>
                  <a:pt x="6" y="61"/>
                </a:lnTo>
                <a:lnTo>
                  <a:pt x="9" y="57"/>
                </a:lnTo>
                <a:lnTo>
                  <a:pt x="13" y="54"/>
                </a:lnTo>
                <a:lnTo>
                  <a:pt x="19" y="51"/>
                </a:lnTo>
                <a:lnTo>
                  <a:pt x="25" y="48"/>
                </a:lnTo>
                <a:lnTo>
                  <a:pt x="31" y="45"/>
                </a:lnTo>
                <a:lnTo>
                  <a:pt x="34" y="43"/>
                </a:lnTo>
                <a:lnTo>
                  <a:pt x="35" y="42"/>
                </a:lnTo>
                <a:lnTo>
                  <a:pt x="33" y="40"/>
                </a:lnTo>
                <a:lnTo>
                  <a:pt x="31" y="37"/>
                </a:lnTo>
                <a:lnTo>
                  <a:pt x="29" y="34"/>
                </a:lnTo>
                <a:lnTo>
                  <a:pt x="27" y="31"/>
                </a:lnTo>
                <a:lnTo>
                  <a:pt x="31" y="29"/>
                </a:lnTo>
                <a:lnTo>
                  <a:pt x="38" y="26"/>
                </a:lnTo>
                <a:lnTo>
                  <a:pt x="46" y="21"/>
                </a:lnTo>
                <a:lnTo>
                  <a:pt x="51" y="15"/>
                </a:lnTo>
                <a:lnTo>
                  <a:pt x="52" y="12"/>
                </a:lnTo>
                <a:lnTo>
                  <a:pt x="55" y="9"/>
                </a:lnTo>
                <a:lnTo>
                  <a:pt x="56" y="6"/>
                </a:lnTo>
                <a:lnTo>
                  <a:pt x="57" y="4"/>
                </a:lnTo>
                <a:lnTo>
                  <a:pt x="57" y="3"/>
                </a:lnTo>
                <a:lnTo>
                  <a:pt x="59" y="1"/>
                </a:lnTo>
                <a:lnTo>
                  <a:pt x="60" y="0"/>
                </a:lnTo>
                <a:close/>
              </a:path>
            </a:pathLst>
          </a:custGeom>
          <a:solidFill>
            <a:srgbClr val="D8A5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788" name="Freeform 13"/>
          <xdr:cNvSpPr>
            <a:spLocks/>
          </xdr:cNvSpPr>
        </xdr:nvSpPr>
        <xdr:spPr bwMode="auto">
          <a:xfrm flipV="1">
            <a:off x="120" y="162"/>
            <a:ext cx="25" cy="30"/>
          </a:xfrm>
          <a:custGeom>
            <a:avLst/>
            <a:gdLst>
              <a:gd name="T0" fmla="*/ 48 w 163"/>
              <a:gd name="T1" fmla="*/ 5 h 125"/>
              <a:gd name="T2" fmla="*/ 59 w 163"/>
              <a:gd name="T3" fmla="*/ 18 h 125"/>
              <a:gd name="T4" fmla="*/ 56 w 163"/>
              <a:gd name="T5" fmla="*/ 21 h 125"/>
              <a:gd name="T6" fmla="*/ 46 w 163"/>
              <a:gd name="T7" fmla="*/ 20 h 125"/>
              <a:gd name="T8" fmla="*/ 33 w 163"/>
              <a:gd name="T9" fmla="*/ 18 h 125"/>
              <a:gd name="T10" fmla="*/ 21 w 163"/>
              <a:gd name="T11" fmla="*/ 15 h 125"/>
              <a:gd name="T12" fmla="*/ 17 w 163"/>
              <a:gd name="T13" fmla="*/ 16 h 125"/>
              <a:gd name="T14" fmla="*/ 5 w 163"/>
              <a:gd name="T15" fmla="*/ 19 h 125"/>
              <a:gd name="T16" fmla="*/ 6 w 163"/>
              <a:gd name="T17" fmla="*/ 23 h 125"/>
              <a:gd name="T18" fmla="*/ 7 w 163"/>
              <a:gd name="T19" fmla="*/ 35 h 125"/>
              <a:gd name="T20" fmla="*/ 9 w 163"/>
              <a:gd name="T21" fmla="*/ 41 h 125"/>
              <a:gd name="T22" fmla="*/ 23 w 163"/>
              <a:gd name="T23" fmla="*/ 43 h 125"/>
              <a:gd name="T24" fmla="*/ 32 w 163"/>
              <a:gd name="T25" fmla="*/ 49 h 125"/>
              <a:gd name="T26" fmla="*/ 32 w 163"/>
              <a:gd name="T27" fmla="*/ 59 h 125"/>
              <a:gd name="T28" fmla="*/ 38 w 163"/>
              <a:gd name="T29" fmla="*/ 70 h 125"/>
              <a:gd name="T30" fmla="*/ 47 w 163"/>
              <a:gd name="T31" fmla="*/ 82 h 125"/>
              <a:gd name="T32" fmla="*/ 57 w 163"/>
              <a:gd name="T33" fmla="*/ 83 h 125"/>
              <a:gd name="T34" fmla="*/ 67 w 163"/>
              <a:gd name="T35" fmla="*/ 74 h 125"/>
              <a:gd name="T36" fmla="*/ 78 w 163"/>
              <a:gd name="T37" fmla="*/ 76 h 125"/>
              <a:gd name="T38" fmla="*/ 94 w 163"/>
              <a:gd name="T39" fmla="*/ 93 h 125"/>
              <a:gd name="T40" fmla="*/ 102 w 163"/>
              <a:gd name="T41" fmla="*/ 100 h 125"/>
              <a:gd name="T42" fmla="*/ 113 w 163"/>
              <a:gd name="T43" fmla="*/ 103 h 125"/>
              <a:gd name="T44" fmla="*/ 126 w 163"/>
              <a:gd name="T45" fmla="*/ 111 h 125"/>
              <a:gd name="T46" fmla="*/ 139 w 163"/>
              <a:gd name="T47" fmla="*/ 121 h 125"/>
              <a:gd name="T48" fmla="*/ 141 w 163"/>
              <a:gd name="T49" fmla="*/ 113 h 125"/>
              <a:gd name="T50" fmla="*/ 139 w 163"/>
              <a:gd name="T51" fmla="*/ 96 h 125"/>
              <a:gd name="T52" fmla="*/ 140 w 163"/>
              <a:gd name="T53" fmla="*/ 87 h 125"/>
              <a:gd name="T54" fmla="*/ 122 w 163"/>
              <a:gd name="T55" fmla="*/ 70 h 125"/>
              <a:gd name="T56" fmla="*/ 122 w 163"/>
              <a:gd name="T57" fmla="*/ 66 h 125"/>
              <a:gd name="T58" fmla="*/ 137 w 163"/>
              <a:gd name="T59" fmla="*/ 72 h 125"/>
              <a:gd name="T60" fmla="*/ 143 w 163"/>
              <a:gd name="T61" fmla="*/ 72 h 125"/>
              <a:gd name="T62" fmla="*/ 156 w 163"/>
              <a:gd name="T63" fmla="*/ 72 h 125"/>
              <a:gd name="T64" fmla="*/ 153 w 163"/>
              <a:gd name="T65" fmla="*/ 65 h 125"/>
              <a:gd name="T66" fmla="*/ 142 w 163"/>
              <a:gd name="T67" fmla="*/ 54 h 125"/>
              <a:gd name="T68" fmla="*/ 136 w 163"/>
              <a:gd name="T69" fmla="*/ 47 h 125"/>
              <a:gd name="T70" fmla="*/ 123 w 163"/>
              <a:gd name="T71" fmla="*/ 40 h 125"/>
              <a:gd name="T72" fmla="*/ 121 w 163"/>
              <a:gd name="T73" fmla="*/ 33 h 125"/>
              <a:gd name="T74" fmla="*/ 127 w 163"/>
              <a:gd name="T75" fmla="*/ 26 h 125"/>
              <a:gd name="T76" fmla="*/ 122 w 163"/>
              <a:gd name="T77" fmla="*/ 21 h 125"/>
              <a:gd name="T78" fmla="*/ 103 w 163"/>
              <a:gd name="T79" fmla="*/ 16 h 125"/>
              <a:gd name="T80" fmla="*/ 97 w 163"/>
              <a:gd name="T81" fmla="*/ 12 h 125"/>
              <a:gd name="T82" fmla="*/ 96 w 163"/>
              <a:gd name="T83" fmla="*/ 8 h 125"/>
              <a:gd name="T84" fmla="*/ 89 w 163"/>
              <a:gd name="T85" fmla="*/ 8 h 125"/>
              <a:gd name="T86" fmla="*/ 72 w 163"/>
              <a:gd name="T87" fmla="*/ 17 h 125"/>
              <a:gd name="T88" fmla="*/ 62 w 163"/>
              <a:gd name="T89" fmla="*/ 19 h 125"/>
              <a:gd name="T90" fmla="*/ 52 w 163"/>
              <a:gd name="T91" fmla="*/ 6 h 125"/>
              <a:gd name="T92" fmla="*/ 44 w 163"/>
              <a:gd name="T93" fmla="*/ 0 h 125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w 163"/>
              <a:gd name="T142" fmla="*/ 0 h 125"/>
              <a:gd name="T143" fmla="*/ 163 w 163"/>
              <a:gd name="T144" fmla="*/ 125 h 125"/>
            </a:gdLst>
            <a:ahLst/>
            <a:cxnLst>
              <a:cxn ang="T94">
                <a:pos x="T0" y="T1"/>
              </a:cxn>
              <a:cxn ang="T95">
                <a:pos x="T2" y="T3"/>
              </a:cxn>
              <a:cxn ang="T96">
                <a:pos x="T4" y="T5"/>
              </a:cxn>
              <a:cxn ang="T97">
                <a:pos x="T6" y="T7"/>
              </a:cxn>
              <a:cxn ang="T98">
                <a:pos x="T8" y="T9"/>
              </a:cxn>
              <a:cxn ang="T99">
                <a:pos x="T10" y="T11"/>
              </a:cxn>
              <a:cxn ang="T100">
                <a:pos x="T12" y="T13"/>
              </a:cxn>
              <a:cxn ang="T101">
                <a:pos x="T14" y="T15"/>
              </a:cxn>
              <a:cxn ang="T102">
                <a:pos x="T16" y="T17"/>
              </a:cxn>
              <a:cxn ang="T103">
                <a:pos x="T18" y="T19"/>
              </a:cxn>
              <a:cxn ang="T104">
                <a:pos x="T20" y="T21"/>
              </a:cxn>
              <a:cxn ang="T105">
                <a:pos x="T22" y="T23"/>
              </a:cxn>
              <a:cxn ang="T106">
                <a:pos x="T24" y="T25"/>
              </a:cxn>
              <a:cxn ang="T107">
                <a:pos x="T26" y="T27"/>
              </a:cxn>
              <a:cxn ang="T108">
                <a:pos x="T28" y="T29"/>
              </a:cxn>
              <a:cxn ang="T109">
                <a:pos x="T30" y="T31"/>
              </a:cxn>
              <a:cxn ang="T110">
                <a:pos x="T32" y="T33"/>
              </a:cxn>
              <a:cxn ang="T111">
                <a:pos x="T34" y="T35"/>
              </a:cxn>
              <a:cxn ang="T112">
                <a:pos x="T36" y="T37"/>
              </a:cxn>
              <a:cxn ang="T113">
                <a:pos x="T38" y="T39"/>
              </a:cxn>
              <a:cxn ang="T114">
                <a:pos x="T40" y="T41"/>
              </a:cxn>
              <a:cxn ang="T115">
                <a:pos x="T42" y="T43"/>
              </a:cxn>
              <a:cxn ang="T116">
                <a:pos x="T44" y="T45"/>
              </a:cxn>
              <a:cxn ang="T117">
                <a:pos x="T46" y="T47"/>
              </a:cxn>
              <a:cxn ang="T118">
                <a:pos x="T48" y="T49"/>
              </a:cxn>
              <a:cxn ang="T119">
                <a:pos x="T50" y="T51"/>
              </a:cxn>
              <a:cxn ang="T120">
                <a:pos x="T52" y="T53"/>
              </a:cxn>
              <a:cxn ang="T121">
                <a:pos x="T54" y="T55"/>
              </a:cxn>
              <a:cxn ang="T122">
                <a:pos x="T56" y="T57"/>
              </a:cxn>
              <a:cxn ang="T123">
                <a:pos x="T58" y="T59"/>
              </a:cxn>
              <a:cxn ang="T124">
                <a:pos x="T60" y="T61"/>
              </a:cxn>
              <a:cxn ang="T125">
                <a:pos x="T62" y="T63"/>
              </a:cxn>
              <a:cxn ang="T126">
                <a:pos x="T64" y="T65"/>
              </a:cxn>
              <a:cxn ang="T127">
                <a:pos x="T66" y="T67"/>
              </a:cxn>
              <a:cxn ang="T128">
                <a:pos x="T68" y="T69"/>
              </a:cxn>
              <a:cxn ang="T129">
                <a:pos x="T70" y="T71"/>
              </a:cxn>
              <a:cxn ang="T130">
                <a:pos x="T72" y="T73"/>
              </a:cxn>
              <a:cxn ang="T131">
                <a:pos x="T74" y="T75"/>
              </a:cxn>
              <a:cxn ang="T132">
                <a:pos x="T76" y="T77"/>
              </a:cxn>
              <a:cxn ang="T133">
                <a:pos x="T78" y="T79"/>
              </a:cxn>
              <a:cxn ang="T134">
                <a:pos x="T80" y="T81"/>
              </a:cxn>
              <a:cxn ang="T135">
                <a:pos x="T82" y="T83"/>
              </a:cxn>
              <a:cxn ang="T136">
                <a:pos x="T84" y="T85"/>
              </a:cxn>
              <a:cxn ang="T137">
                <a:pos x="T86" y="T87"/>
              </a:cxn>
              <a:cxn ang="T138">
                <a:pos x="T88" y="T89"/>
              </a:cxn>
              <a:cxn ang="T139">
                <a:pos x="T90" y="T91"/>
              </a:cxn>
              <a:cxn ang="T140">
                <a:pos x="T92" y="T93"/>
              </a:cxn>
            </a:cxnLst>
            <a:rect l="T141" t="T142" r="T143" b="T144"/>
            <a:pathLst>
              <a:path w="163" h="125">
                <a:moveTo>
                  <a:pt x="44" y="0"/>
                </a:moveTo>
                <a:lnTo>
                  <a:pt x="48" y="5"/>
                </a:lnTo>
                <a:lnTo>
                  <a:pt x="53" y="12"/>
                </a:lnTo>
                <a:lnTo>
                  <a:pt x="59" y="18"/>
                </a:lnTo>
                <a:lnTo>
                  <a:pt x="59" y="21"/>
                </a:lnTo>
                <a:lnTo>
                  <a:pt x="56" y="21"/>
                </a:lnTo>
                <a:lnTo>
                  <a:pt x="51" y="20"/>
                </a:lnTo>
                <a:lnTo>
                  <a:pt x="46" y="20"/>
                </a:lnTo>
                <a:lnTo>
                  <a:pt x="39" y="19"/>
                </a:lnTo>
                <a:lnTo>
                  <a:pt x="33" y="18"/>
                </a:lnTo>
                <a:lnTo>
                  <a:pt x="26" y="17"/>
                </a:lnTo>
                <a:lnTo>
                  <a:pt x="21" y="15"/>
                </a:lnTo>
                <a:lnTo>
                  <a:pt x="18" y="14"/>
                </a:lnTo>
                <a:lnTo>
                  <a:pt x="17" y="16"/>
                </a:lnTo>
                <a:lnTo>
                  <a:pt x="11" y="18"/>
                </a:lnTo>
                <a:lnTo>
                  <a:pt x="5" y="19"/>
                </a:lnTo>
                <a:lnTo>
                  <a:pt x="0" y="19"/>
                </a:lnTo>
                <a:lnTo>
                  <a:pt x="6" y="23"/>
                </a:lnTo>
                <a:lnTo>
                  <a:pt x="8" y="30"/>
                </a:lnTo>
                <a:lnTo>
                  <a:pt x="7" y="35"/>
                </a:lnTo>
                <a:lnTo>
                  <a:pt x="4" y="40"/>
                </a:lnTo>
                <a:lnTo>
                  <a:pt x="9" y="41"/>
                </a:lnTo>
                <a:lnTo>
                  <a:pt x="17" y="41"/>
                </a:lnTo>
                <a:lnTo>
                  <a:pt x="23" y="43"/>
                </a:lnTo>
                <a:lnTo>
                  <a:pt x="30" y="45"/>
                </a:lnTo>
                <a:lnTo>
                  <a:pt x="32" y="49"/>
                </a:lnTo>
                <a:lnTo>
                  <a:pt x="32" y="54"/>
                </a:lnTo>
                <a:lnTo>
                  <a:pt x="32" y="59"/>
                </a:lnTo>
                <a:lnTo>
                  <a:pt x="34" y="65"/>
                </a:lnTo>
                <a:lnTo>
                  <a:pt x="38" y="70"/>
                </a:lnTo>
                <a:lnTo>
                  <a:pt x="43" y="75"/>
                </a:lnTo>
                <a:lnTo>
                  <a:pt x="47" y="82"/>
                </a:lnTo>
                <a:lnTo>
                  <a:pt x="50" y="86"/>
                </a:lnTo>
                <a:lnTo>
                  <a:pt x="57" y="83"/>
                </a:lnTo>
                <a:lnTo>
                  <a:pt x="62" y="78"/>
                </a:lnTo>
                <a:lnTo>
                  <a:pt x="67" y="74"/>
                </a:lnTo>
                <a:lnTo>
                  <a:pt x="73" y="73"/>
                </a:lnTo>
                <a:lnTo>
                  <a:pt x="78" y="76"/>
                </a:lnTo>
                <a:lnTo>
                  <a:pt x="86" y="84"/>
                </a:lnTo>
                <a:lnTo>
                  <a:pt x="94" y="93"/>
                </a:lnTo>
                <a:lnTo>
                  <a:pt x="99" y="100"/>
                </a:lnTo>
                <a:lnTo>
                  <a:pt x="102" y="100"/>
                </a:lnTo>
                <a:lnTo>
                  <a:pt x="108" y="101"/>
                </a:lnTo>
                <a:lnTo>
                  <a:pt x="113" y="103"/>
                </a:lnTo>
                <a:lnTo>
                  <a:pt x="120" y="107"/>
                </a:lnTo>
                <a:lnTo>
                  <a:pt x="126" y="111"/>
                </a:lnTo>
                <a:lnTo>
                  <a:pt x="133" y="115"/>
                </a:lnTo>
                <a:lnTo>
                  <a:pt x="139" y="121"/>
                </a:lnTo>
                <a:lnTo>
                  <a:pt x="146" y="125"/>
                </a:lnTo>
                <a:lnTo>
                  <a:pt x="141" y="113"/>
                </a:lnTo>
                <a:lnTo>
                  <a:pt x="138" y="102"/>
                </a:lnTo>
                <a:lnTo>
                  <a:pt x="139" y="96"/>
                </a:lnTo>
                <a:lnTo>
                  <a:pt x="147" y="95"/>
                </a:lnTo>
                <a:lnTo>
                  <a:pt x="140" y="87"/>
                </a:lnTo>
                <a:lnTo>
                  <a:pt x="130" y="79"/>
                </a:lnTo>
                <a:lnTo>
                  <a:pt x="122" y="70"/>
                </a:lnTo>
                <a:lnTo>
                  <a:pt x="118" y="66"/>
                </a:lnTo>
                <a:lnTo>
                  <a:pt x="122" y="66"/>
                </a:lnTo>
                <a:lnTo>
                  <a:pt x="129" y="68"/>
                </a:lnTo>
                <a:lnTo>
                  <a:pt x="137" y="72"/>
                </a:lnTo>
                <a:lnTo>
                  <a:pt x="141" y="75"/>
                </a:lnTo>
                <a:lnTo>
                  <a:pt x="143" y="72"/>
                </a:lnTo>
                <a:lnTo>
                  <a:pt x="149" y="71"/>
                </a:lnTo>
                <a:lnTo>
                  <a:pt x="156" y="72"/>
                </a:lnTo>
                <a:lnTo>
                  <a:pt x="163" y="74"/>
                </a:lnTo>
                <a:lnTo>
                  <a:pt x="153" y="65"/>
                </a:lnTo>
                <a:lnTo>
                  <a:pt x="147" y="58"/>
                </a:lnTo>
                <a:lnTo>
                  <a:pt x="142" y="54"/>
                </a:lnTo>
                <a:lnTo>
                  <a:pt x="143" y="52"/>
                </a:lnTo>
                <a:lnTo>
                  <a:pt x="136" y="47"/>
                </a:lnTo>
                <a:lnTo>
                  <a:pt x="128" y="43"/>
                </a:lnTo>
                <a:lnTo>
                  <a:pt x="123" y="40"/>
                </a:lnTo>
                <a:lnTo>
                  <a:pt x="121" y="36"/>
                </a:lnTo>
                <a:lnTo>
                  <a:pt x="121" y="33"/>
                </a:lnTo>
                <a:lnTo>
                  <a:pt x="124" y="29"/>
                </a:lnTo>
                <a:lnTo>
                  <a:pt x="127" y="26"/>
                </a:lnTo>
                <a:lnTo>
                  <a:pt x="130" y="23"/>
                </a:lnTo>
                <a:lnTo>
                  <a:pt x="122" y="21"/>
                </a:lnTo>
                <a:lnTo>
                  <a:pt x="112" y="18"/>
                </a:lnTo>
                <a:lnTo>
                  <a:pt x="103" y="16"/>
                </a:lnTo>
                <a:lnTo>
                  <a:pt x="99" y="14"/>
                </a:lnTo>
                <a:lnTo>
                  <a:pt x="97" y="12"/>
                </a:lnTo>
                <a:lnTo>
                  <a:pt x="97" y="9"/>
                </a:lnTo>
                <a:lnTo>
                  <a:pt x="96" y="8"/>
                </a:lnTo>
                <a:lnTo>
                  <a:pt x="97" y="6"/>
                </a:lnTo>
                <a:lnTo>
                  <a:pt x="89" y="8"/>
                </a:lnTo>
                <a:lnTo>
                  <a:pt x="81" y="12"/>
                </a:lnTo>
                <a:lnTo>
                  <a:pt x="72" y="17"/>
                </a:lnTo>
                <a:lnTo>
                  <a:pt x="66" y="21"/>
                </a:lnTo>
                <a:lnTo>
                  <a:pt x="62" y="19"/>
                </a:lnTo>
                <a:lnTo>
                  <a:pt x="57" y="13"/>
                </a:lnTo>
                <a:lnTo>
                  <a:pt x="52" y="6"/>
                </a:lnTo>
                <a:lnTo>
                  <a:pt x="49" y="3"/>
                </a:lnTo>
                <a:lnTo>
                  <a:pt x="44" y="0"/>
                </a:lnTo>
                <a:close/>
              </a:path>
            </a:pathLst>
          </a:custGeom>
          <a:solidFill>
            <a:srgbClr val="C1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789" name="Freeform 132"/>
          <xdr:cNvSpPr>
            <a:spLocks/>
          </xdr:cNvSpPr>
        </xdr:nvSpPr>
        <xdr:spPr bwMode="auto">
          <a:xfrm>
            <a:off x="235" y="161"/>
            <a:ext cx="20" cy="24"/>
          </a:xfrm>
          <a:custGeom>
            <a:avLst/>
            <a:gdLst>
              <a:gd name="T0" fmla="*/ 51 w 122"/>
              <a:gd name="T1" fmla="*/ 4 h 142"/>
              <a:gd name="T2" fmla="*/ 52 w 122"/>
              <a:gd name="T3" fmla="*/ 11 h 142"/>
              <a:gd name="T4" fmla="*/ 52 w 122"/>
              <a:gd name="T5" fmla="*/ 20 h 142"/>
              <a:gd name="T6" fmla="*/ 53 w 122"/>
              <a:gd name="T7" fmla="*/ 33 h 142"/>
              <a:gd name="T8" fmla="*/ 60 w 122"/>
              <a:gd name="T9" fmla="*/ 37 h 142"/>
              <a:gd name="T10" fmla="*/ 77 w 122"/>
              <a:gd name="T11" fmla="*/ 36 h 142"/>
              <a:gd name="T12" fmla="*/ 89 w 122"/>
              <a:gd name="T13" fmla="*/ 38 h 142"/>
              <a:gd name="T14" fmla="*/ 99 w 122"/>
              <a:gd name="T15" fmla="*/ 44 h 142"/>
              <a:gd name="T16" fmla="*/ 110 w 122"/>
              <a:gd name="T17" fmla="*/ 49 h 142"/>
              <a:gd name="T18" fmla="*/ 120 w 122"/>
              <a:gd name="T19" fmla="*/ 52 h 142"/>
              <a:gd name="T20" fmla="*/ 114 w 122"/>
              <a:gd name="T21" fmla="*/ 53 h 142"/>
              <a:gd name="T22" fmla="*/ 97 w 122"/>
              <a:gd name="T23" fmla="*/ 55 h 142"/>
              <a:gd name="T24" fmla="*/ 91 w 122"/>
              <a:gd name="T25" fmla="*/ 53 h 142"/>
              <a:gd name="T26" fmla="*/ 86 w 122"/>
              <a:gd name="T27" fmla="*/ 53 h 142"/>
              <a:gd name="T28" fmla="*/ 92 w 122"/>
              <a:gd name="T29" fmla="*/ 60 h 142"/>
              <a:gd name="T30" fmla="*/ 107 w 122"/>
              <a:gd name="T31" fmla="*/ 76 h 142"/>
              <a:gd name="T32" fmla="*/ 115 w 122"/>
              <a:gd name="T33" fmla="*/ 92 h 142"/>
              <a:gd name="T34" fmla="*/ 120 w 122"/>
              <a:gd name="T35" fmla="*/ 102 h 142"/>
              <a:gd name="T36" fmla="*/ 118 w 122"/>
              <a:gd name="T37" fmla="*/ 102 h 142"/>
              <a:gd name="T38" fmla="*/ 111 w 122"/>
              <a:gd name="T39" fmla="*/ 95 h 142"/>
              <a:gd name="T40" fmla="*/ 101 w 122"/>
              <a:gd name="T41" fmla="*/ 90 h 142"/>
              <a:gd name="T42" fmla="*/ 82 w 122"/>
              <a:gd name="T43" fmla="*/ 79 h 142"/>
              <a:gd name="T44" fmla="*/ 82 w 122"/>
              <a:gd name="T45" fmla="*/ 93 h 142"/>
              <a:gd name="T46" fmla="*/ 81 w 122"/>
              <a:gd name="T47" fmla="*/ 128 h 142"/>
              <a:gd name="T48" fmla="*/ 76 w 122"/>
              <a:gd name="T49" fmla="*/ 129 h 142"/>
              <a:gd name="T50" fmla="*/ 58 w 122"/>
              <a:gd name="T51" fmla="*/ 98 h 142"/>
              <a:gd name="T52" fmla="*/ 54 w 122"/>
              <a:gd name="T53" fmla="*/ 77 h 142"/>
              <a:gd name="T54" fmla="*/ 52 w 122"/>
              <a:gd name="T55" fmla="*/ 82 h 142"/>
              <a:gd name="T56" fmla="*/ 47 w 122"/>
              <a:gd name="T57" fmla="*/ 99 h 142"/>
              <a:gd name="T58" fmla="*/ 29 w 122"/>
              <a:gd name="T59" fmla="*/ 121 h 142"/>
              <a:gd name="T60" fmla="*/ 28 w 122"/>
              <a:gd name="T61" fmla="*/ 111 h 142"/>
              <a:gd name="T62" fmla="*/ 31 w 122"/>
              <a:gd name="T63" fmla="*/ 74 h 142"/>
              <a:gd name="T64" fmla="*/ 39 w 122"/>
              <a:gd name="T65" fmla="*/ 62 h 142"/>
              <a:gd name="T66" fmla="*/ 37 w 122"/>
              <a:gd name="T67" fmla="*/ 61 h 142"/>
              <a:gd name="T68" fmla="*/ 31 w 122"/>
              <a:gd name="T69" fmla="*/ 66 h 142"/>
              <a:gd name="T70" fmla="*/ 26 w 122"/>
              <a:gd name="T71" fmla="*/ 68 h 142"/>
              <a:gd name="T72" fmla="*/ 18 w 122"/>
              <a:gd name="T73" fmla="*/ 68 h 142"/>
              <a:gd name="T74" fmla="*/ 7 w 122"/>
              <a:gd name="T75" fmla="*/ 70 h 142"/>
              <a:gd name="T76" fmla="*/ 6 w 122"/>
              <a:gd name="T77" fmla="*/ 67 h 142"/>
              <a:gd name="T78" fmla="*/ 15 w 122"/>
              <a:gd name="T79" fmla="*/ 58 h 142"/>
              <a:gd name="T80" fmla="*/ 28 w 122"/>
              <a:gd name="T81" fmla="*/ 47 h 142"/>
              <a:gd name="T82" fmla="*/ 45 w 122"/>
              <a:gd name="T83" fmla="*/ 40 h 142"/>
              <a:gd name="T84" fmla="*/ 52 w 122"/>
              <a:gd name="T85" fmla="*/ 35 h 142"/>
              <a:gd name="T86" fmla="*/ 50 w 122"/>
              <a:gd name="T87" fmla="*/ 21 h 142"/>
              <a:gd name="T88" fmla="*/ 50 w 122"/>
              <a:gd name="T89" fmla="*/ 11 h 142"/>
              <a:gd name="T90" fmla="*/ 50 w 122"/>
              <a:gd name="T91" fmla="*/ 4 h 142"/>
              <a:gd name="T92" fmla="*/ 51 w 122"/>
              <a:gd name="T93" fmla="*/ 0 h 142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w 122"/>
              <a:gd name="T142" fmla="*/ 0 h 142"/>
              <a:gd name="T143" fmla="*/ 122 w 122"/>
              <a:gd name="T144" fmla="*/ 142 h 142"/>
            </a:gdLst>
            <a:ahLst/>
            <a:cxnLst>
              <a:cxn ang="T94">
                <a:pos x="T0" y="T1"/>
              </a:cxn>
              <a:cxn ang="T95">
                <a:pos x="T2" y="T3"/>
              </a:cxn>
              <a:cxn ang="T96">
                <a:pos x="T4" y="T5"/>
              </a:cxn>
              <a:cxn ang="T97">
                <a:pos x="T6" y="T7"/>
              </a:cxn>
              <a:cxn ang="T98">
                <a:pos x="T8" y="T9"/>
              </a:cxn>
              <a:cxn ang="T99">
                <a:pos x="T10" y="T11"/>
              </a:cxn>
              <a:cxn ang="T100">
                <a:pos x="T12" y="T13"/>
              </a:cxn>
              <a:cxn ang="T101">
                <a:pos x="T14" y="T15"/>
              </a:cxn>
              <a:cxn ang="T102">
                <a:pos x="T16" y="T17"/>
              </a:cxn>
              <a:cxn ang="T103">
                <a:pos x="T18" y="T19"/>
              </a:cxn>
              <a:cxn ang="T104">
                <a:pos x="T20" y="T21"/>
              </a:cxn>
              <a:cxn ang="T105">
                <a:pos x="T22" y="T23"/>
              </a:cxn>
              <a:cxn ang="T106">
                <a:pos x="T24" y="T25"/>
              </a:cxn>
              <a:cxn ang="T107">
                <a:pos x="T26" y="T27"/>
              </a:cxn>
              <a:cxn ang="T108">
                <a:pos x="T28" y="T29"/>
              </a:cxn>
              <a:cxn ang="T109">
                <a:pos x="T30" y="T31"/>
              </a:cxn>
              <a:cxn ang="T110">
                <a:pos x="T32" y="T33"/>
              </a:cxn>
              <a:cxn ang="T111">
                <a:pos x="T34" y="T35"/>
              </a:cxn>
              <a:cxn ang="T112">
                <a:pos x="T36" y="T37"/>
              </a:cxn>
              <a:cxn ang="T113">
                <a:pos x="T38" y="T39"/>
              </a:cxn>
              <a:cxn ang="T114">
                <a:pos x="T40" y="T41"/>
              </a:cxn>
              <a:cxn ang="T115">
                <a:pos x="T42" y="T43"/>
              </a:cxn>
              <a:cxn ang="T116">
                <a:pos x="T44" y="T45"/>
              </a:cxn>
              <a:cxn ang="T117">
                <a:pos x="T46" y="T47"/>
              </a:cxn>
              <a:cxn ang="T118">
                <a:pos x="T48" y="T49"/>
              </a:cxn>
              <a:cxn ang="T119">
                <a:pos x="T50" y="T51"/>
              </a:cxn>
              <a:cxn ang="T120">
                <a:pos x="T52" y="T53"/>
              </a:cxn>
              <a:cxn ang="T121">
                <a:pos x="T54" y="T55"/>
              </a:cxn>
              <a:cxn ang="T122">
                <a:pos x="T56" y="T57"/>
              </a:cxn>
              <a:cxn ang="T123">
                <a:pos x="T58" y="T59"/>
              </a:cxn>
              <a:cxn ang="T124">
                <a:pos x="T60" y="T61"/>
              </a:cxn>
              <a:cxn ang="T125">
                <a:pos x="T62" y="T63"/>
              </a:cxn>
              <a:cxn ang="T126">
                <a:pos x="T64" y="T65"/>
              </a:cxn>
              <a:cxn ang="T127">
                <a:pos x="T66" y="T67"/>
              </a:cxn>
              <a:cxn ang="T128">
                <a:pos x="T68" y="T69"/>
              </a:cxn>
              <a:cxn ang="T129">
                <a:pos x="T70" y="T71"/>
              </a:cxn>
              <a:cxn ang="T130">
                <a:pos x="T72" y="T73"/>
              </a:cxn>
              <a:cxn ang="T131">
                <a:pos x="T74" y="T75"/>
              </a:cxn>
              <a:cxn ang="T132">
                <a:pos x="T76" y="T77"/>
              </a:cxn>
              <a:cxn ang="T133">
                <a:pos x="T78" y="T79"/>
              </a:cxn>
              <a:cxn ang="T134">
                <a:pos x="T80" y="T81"/>
              </a:cxn>
              <a:cxn ang="T135">
                <a:pos x="T82" y="T83"/>
              </a:cxn>
              <a:cxn ang="T136">
                <a:pos x="T84" y="T85"/>
              </a:cxn>
              <a:cxn ang="T137">
                <a:pos x="T86" y="T87"/>
              </a:cxn>
              <a:cxn ang="T138">
                <a:pos x="T88" y="T89"/>
              </a:cxn>
              <a:cxn ang="T139">
                <a:pos x="T90" y="T91"/>
              </a:cxn>
              <a:cxn ang="T140">
                <a:pos x="T92" y="T93"/>
              </a:cxn>
            </a:cxnLst>
            <a:rect l="T141" t="T142" r="T143" b="T144"/>
            <a:pathLst>
              <a:path w="122" h="142">
                <a:moveTo>
                  <a:pt x="51" y="0"/>
                </a:moveTo>
                <a:lnTo>
                  <a:pt x="51" y="4"/>
                </a:lnTo>
                <a:lnTo>
                  <a:pt x="52" y="7"/>
                </a:lnTo>
                <a:lnTo>
                  <a:pt x="52" y="11"/>
                </a:lnTo>
                <a:lnTo>
                  <a:pt x="52" y="14"/>
                </a:lnTo>
                <a:lnTo>
                  <a:pt x="52" y="20"/>
                </a:lnTo>
                <a:lnTo>
                  <a:pt x="52" y="26"/>
                </a:lnTo>
                <a:lnTo>
                  <a:pt x="53" y="33"/>
                </a:lnTo>
                <a:lnTo>
                  <a:pt x="55" y="38"/>
                </a:lnTo>
                <a:lnTo>
                  <a:pt x="60" y="37"/>
                </a:lnTo>
                <a:lnTo>
                  <a:pt x="68" y="36"/>
                </a:lnTo>
                <a:lnTo>
                  <a:pt x="77" y="36"/>
                </a:lnTo>
                <a:lnTo>
                  <a:pt x="85" y="37"/>
                </a:lnTo>
                <a:lnTo>
                  <a:pt x="89" y="38"/>
                </a:lnTo>
                <a:lnTo>
                  <a:pt x="94" y="40"/>
                </a:lnTo>
                <a:lnTo>
                  <a:pt x="99" y="44"/>
                </a:lnTo>
                <a:lnTo>
                  <a:pt x="105" y="46"/>
                </a:lnTo>
                <a:lnTo>
                  <a:pt x="110" y="49"/>
                </a:lnTo>
                <a:lnTo>
                  <a:pt x="116" y="51"/>
                </a:lnTo>
                <a:lnTo>
                  <a:pt x="120" y="52"/>
                </a:lnTo>
                <a:lnTo>
                  <a:pt x="122" y="52"/>
                </a:lnTo>
                <a:lnTo>
                  <a:pt x="114" y="53"/>
                </a:lnTo>
                <a:lnTo>
                  <a:pt x="105" y="54"/>
                </a:lnTo>
                <a:lnTo>
                  <a:pt x="97" y="55"/>
                </a:lnTo>
                <a:lnTo>
                  <a:pt x="93" y="54"/>
                </a:lnTo>
                <a:lnTo>
                  <a:pt x="91" y="53"/>
                </a:lnTo>
                <a:lnTo>
                  <a:pt x="89" y="53"/>
                </a:lnTo>
                <a:lnTo>
                  <a:pt x="86" y="53"/>
                </a:lnTo>
                <a:lnTo>
                  <a:pt x="84" y="53"/>
                </a:lnTo>
                <a:lnTo>
                  <a:pt x="92" y="60"/>
                </a:lnTo>
                <a:lnTo>
                  <a:pt x="99" y="67"/>
                </a:lnTo>
                <a:lnTo>
                  <a:pt x="107" y="76"/>
                </a:lnTo>
                <a:lnTo>
                  <a:pt x="111" y="88"/>
                </a:lnTo>
                <a:lnTo>
                  <a:pt x="115" y="92"/>
                </a:lnTo>
                <a:lnTo>
                  <a:pt x="118" y="97"/>
                </a:lnTo>
                <a:lnTo>
                  <a:pt x="120" y="102"/>
                </a:lnTo>
                <a:lnTo>
                  <a:pt x="120" y="106"/>
                </a:lnTo>
                <a:lnTo>
                  <a:pt x="118" y="102"/>
                </a:lnTo>
                <a:lnTo>
                  <a:pt x="115" y="98"/>
                </a:lnTo>
                <a:lnTo>
                  <a:pt x="111" y="95"/>
                </a:lnTo>
                <a:lnTo>
                  <a:pt x="107" y="93"/>
                </a:lnTo>
                <a:lnTo>
                  <a:pt x="101" y="90"/>
                </a:lnTo>
                <a:lnTo>
                  <a:pt x="92" y="86"/>
                </a:lnTo>
                <a:lnTo>
                  <a:pt x="82" y="79"/>
                </a:lnTo>
                <a:lnTo>
                  <a:pt x="77" y="73"/>
                </a:lnTo>
                <a:lnTo>
                  <a:pt x="82" y="93"/>
                </a:lnTo>
                <a:lnTo>
                  <a:pt x="82" y="112"/>
                </a:lnTo>
                <a:lnTo>
                  <a:pt x="81" y="128"/>
                </a:lnTo>
                <a:lnTo>
                  <a:pt x="83" y="142"/>
                </a:lnTo>
                <a:lnTo>
                  <a:pt x="76" y="129"/>
                </a:lnTo>
                <a:lnTo>
                  <a:pt x="66" y="115"/>
                </a:lnTo>
                <a:lnTo>
                  <a:pt x="58" y="98"/>
                </a:lnTo>
                <a:lnTo>
                  <a:pt x="56" y="76"/>
                </a:lnTo>
                <a:lnTo>
                  <a:pt x="54" y="77"/>
                </a:lnTo>
                <a:lnTo>
                  <a:pt x="53" y="79"/>
                </a:lnTo>
                <a:lnTo>
                  <a:pt x="52" y="82"/>
                </a:lnTo>
                <a:lnTo>
                  <a:pt x="52" y="87"/>
                </a:lnTo>
                <a:lnTo>
                  <a:pt x="47" y="99"/>
                </a:lnTo>
                <a:lnTo>
                  <a:pt x="39" y="111"/>
                </a:lnTo>
                <a:lnTo>
                  <a:pt x="29" y="121"/>
                </a:lnTo>
                <a:lnTo>
                  <a:pt x="21" y="133"/>
                </a:lnTo>
                <a:lnTo>
                  <a:pt x="28" y="111"/>
                </a:lnTo>
                <a:lnTo>
                  <a:pt x="29" y="90"/>
                </a:lnTo>
                <a:lnTo>
                  <a:pt x="31" y="74"/>
                </a:lnTo>
                <a:lnTo>
                  <a:pt x="39" y="64"/>
                </a:lnTo>
                <a:lnTo>
                  <a:pt x="39" y="62"/>
                </a:lnTo>
                <a:lnTo>
                  <a:pt x="38" y="61"/>
                </a:lnTo>
                <a:lnTo>
                  <a:pt x="37" y="61"/>
                </a:lnTo>
                <a:lnTo>
                  <a:pt x="34" y="63"/>
                </a:lnTo>
                <a:lnTo>
                  <a:pt x="31" y="66"/>
                </a:lnTo>
                <a:lnTo>
                  <a:pt x="29" y="68"/>
                </a:lnTo>
                <a:lnTo>
                  <a:pt x="26" y="68"/>
                </a:lnTo>
                <a:lnTo>
                  <a:pt x="22" y="68"/>
                </a:lnTo>
                <a:lnTo>
                  <a:pt x="18" y="68"/>
                </a:lnTo>
                <a:lnTo>
                  <a:pt x="13" y="68"/>
                </a:lnTo>
                <a:lnTo>
                  <a:pt x="7" y="70"/>
                </a:lnTo>
                <a:lnTo>
                  <a:pt x="0" y="71"/>
                </a:lnTo>
                <a:lnTo>
                  <a:pt x="6" y="67"/>
                </a:lnTo>
                <a:lnTo>
                  <a:pt x="11" y="63"/>
                </a:lnTo>
                <a:lnTo>
                  <a:pt x="15" y="58"/>
                </a:lnTo>
                <a:lnTo>
                  <a:pt x="20" y="52"/>
                </a:lnTo>
                <a:lnTo>
                  <a:pt x="28" y="47"/>
                </a:lnTo>
                <a:lnTo>
                  <a:pt x="37" y="42"/>
                </a:lnTo>
                <a:lnTo>
                  <a:pt x="45" y="40"/>
                </a:lnTo>
                <a:lnTo>
                  <a:pt x="52" y="40"/>
                </a:lnTo>
                <a:lnTo>
                  <a:pt x="52" y="35"/>
                </a:lnTo>
                <a:lnTo>
                  <a:pt x="51" y="28"/>
                </a:lnTo>
                <a:lnTo>
                  <a:pt x="50" y="21"/>
                </a:lnTo>
                <a:lnTo>
                  <a:pt x="50" y="15"/>
                </a:lnTo>
                <a:lnTo>
                  <a:pt x="50" y="11"/>
                </a:lnTo>
                <a:lnTo>
                  <a:pt x="50" y="7"/>
                </a:lnTo>
                <a:lnTo>
                  <a:pt x="50" y="4"/>
                </a:lnTo>
                <a:lnTo>
                  <a:pt x="48" y="1"/>
                </a:lnTo>
                <a:lnTo>
                  <a:pt x="51" y="0"/>
                </a:lnTo>
                <a:close/>
              </a:path>
            </a:pathLst>
          </a:custGeom>
          <a:solidFill>
            <a:srgbClr val="C1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790" name="Freeform 136"/>
          <xdr:cNvSpPr>
            <a:spLocks/>
          </xdr:cNvSpPr>
        </xdr:nvSpPr>
        <xdr:spPr bwMode="auto">
          <a:xfrm>
            <a:off x="268" y="169"/>
            <a:ext cx="27" cy="21"/>
          </a:xfrm>
          <a:custGeom>
            <a:avLst/>
            <a:gdLst>
              <a:gd name="T0" fmla="*/ 48 w 163"/>
              <a:gd name="T1" fmla="*/ 5 h 125"/>
              <a:gd name="T2" fmla="*/ 59 w 163"/>
              <a:gd name="T3" fmla="*/ 18 h 125"/>
              <a:gd name="T4" fmla="*/ 56 w 163"/>
              <a:gd name="T5" fmla="*/ 21 h 125"/>
              <a:gd name="T6" fmla="*/ 46 w 163"/>
              <a:gd name="T7" fmla="*/ 20 h 125"/>
              <a:gd name="T8" fmla="*/ 33 w 163"/>
              <a:gd name="T9" fmla="*/ 18 h 125"/>
              <a:gd name="T10" fmla="*/ 21 w 163"/>
              <a:gd name="T11" fmla="*/ 15 h 125"/>
              <a:gd name="T12" fmla="*/ 17 w 163"/>
              <a:gd name="T13" fmla="*/ 16 h 125"/>
              <a:gd name="T14" fmla="*/ 5 w 163"/>
              <a:gd name="T15" fmla="*/ 19 h 125"/>
              <a:gd name="T16" fmla="*/ 6 w 163"/>
              <a:gd name="T17" fmla="*/ 23 h 125"/>
              <a:gd name="T18" fmla="*/ 7 w 163"/>
              <a:gd name="T19" fmla="*/ 35 h 125"/>
              <a:gd name="T20" fmla="*/ 9 w 163"/>
              <a:gd name="T21" fmla="*/ 41 h 125"/>
              <a:gd name="T22" fmla="*/ 23 w 163"/>
              <a:gd name="T23" fmla="*/ 43 h 125"/>
              <a:gd name="T24" fmla="*/ 32 w 163"/>
              <a:gd name="T25" fmla="*/ 49 h 125"/>
              <a:gd name="T26" fmla="*/ 32 w 163"/>
              <a:gd name="T27" fmla="*/ 59 h 125"/>
              <a:gd name="T28" fmla="*/ 38 w 163"/>
              <a:gd name="T29" fmla="*/ 70 h 125"/>
              <a:gd name="T30" fmla="*/ 47 w 163"/>
              <a:gd name="T31" fmla="*/ 82 h 125"/>
              <a:gd name="T32" fmla="*/ 57 w 163"/>
              <a:gd name="T33" fmla="*/ 83 h 125"/>
              <a:gd name="T34" fmla="*/ 67 w 163"/>
              <a:gd name="T35" fmla="*/ 74 h 125"/>
              <a:gd name="T36" fmla="*/ 78 w 163"/>
              <a:gd name="T37" fmla="*/ 76 h 125"/>
              <a:gd name="T38" fmla="*/ 94 w 163"/>
              <a:gd name="T39" fmla="*/ 93 h 125"/>
              <a:gd name="T40" fmla="*/ 102 w 163"/>
              <a:gd name="T41" fmla="*/ 100 h 125"/>
              <a:gd name="T42" fmla="*/ 113 w 163"/>
              <a:gd name="T43" fmla="*/ 103 h 125"/>
              <a:gd name="T44" fmla="*/ 126 w 163"/>
              <a:gd name="T45" fmla="*/ 111 h 125"/>
              <a:gd name="T46" fmla="*/ 139 w 163"/>
              <a:gd name="T47" fmla="*/ 121 h 125"/>
              <a:gd name="T48" fmla="*/ 141 w 163"/>
              <a:gd name="T49" fmla="*/ 113 h 125"/>
              <a:gd name="T50" fmla="*/ 139 w 163"/>
              <a:gd name="T51" fmla="*/ 96 h 125"/>
              <a:gd name="T52" fmla="*/ 140 w 163"/>
              <a:gd name="T53" fmla="*/ 87 h 125"/>
              <a:gd name="T54" fmla="*/ 122 w 163"/>
              <a:gd name="T55" fmla="*/ 70 h 125"/>
              <a:gd name="T56" fmla="*/ 122 w 163"/>
              <a:gd name="T57" fmla="*/ 66 h 125"/>
              <a:gd name="T58" fmla="*/ 137 w 163"/>
              <a:gd name="T59" fmla="*/ 72 h 125"/>
              <a:gd name="T60" fmla="*/ 143 w 163"/>
              <a:gd name="T61" fmla="*/ 72 h 125"/>
              <a:gd name="T62" fmla="*/ 156 w 163"/>
              <a:gd name="T63" fmla="*/ 72 h 125"/>
              <a:gd name="T64" fmla="*/ 153 w 163"/>
              <a:gd name="T65" fmla="*/ 65 h 125"/>
              <a:gd name="T66" fmla="*/ 142 w 163"/>
              <a:gd name="T67" fmla="*/ 54 h 125"/>
              <a:gd name="T68" fmla="*/ 136 w 163"/>
              <a:gd name="T69" fmla="*/ 47 h 125"/>
              <a:gd name="T70" fmla="*/ 123 w 163"/>
              <a:gd name="T71" fmla="*/ 40 h 125"/>
              <a:gd name="T72" fmla="*/ 121 w 163"/>
              <a:gd name="T73" fmla="*/ 33 h 125"/>
              <a:gd name="T74" fmla="*/ 127 w 163"/>
              <a:gd name="T75" fmla="*/ 26 h 125"/>
              <a:gd name="T76" fmla="*/ 122 w 163"/>
              <a:gd name="T77" fmla="*/ 21 h 125"/>
              <a:gd name="T78" fmla="*/ 103 w 163"/>
              <a:gd name="T79" fmla="*/ 16 h 125"/>
              <a:gd name="T80" fmla="*/ 97 w 163"/>
              <a:gd name="T81" fmla="*/ 12 h 125"/>
              <a:gd name="T82" fmla="*/ 96 w 163"/>
              <a:gd name="T83" fmla="*/ 8 h 125"/>
              <a:gd name="T84" fmla="*/ 89 w 163"/>
              <a:gd name="T85" fmla="*/ 8 h 125"/>
              <a:gd name="T86" fmla="*/ 72 w 163"/>
              <a:gd name="T87" fmla="*/ 17 h 125"/>
              <a:gd name="T88" fmla="*/ 62 w 163"/>
              <a:gd name="T89" fmla="*/ 19 h 125"/>
              <a:gd name="T90" fmla="*/ 52 w 163"/>
              <a:gd name="T91" fmla="*/ 6 h 125"/>
              <a:gd name="T92" fmla="*/ 44 w 163"/>
              <a:gd name="T93" fmla="*/ 0 h 125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w 163"/>
              <a:gd name="T142" fmla="*/ 0 h 125"/>
              <a:gd name="T143" fmla="*/ 163 w 163"/>
              <a:gd name="T144" fmla="*/ 125 h 125"/>
            </a:gdLst>
            <a:ahLst/>
            <a:cxnLst>
              <a:cxn ang="T94">
                <a:pos x="T0" y="T1"/>
              </a:cxn>
              <a:cxn ang="T95">
                <a:pos x="T2" y="T3"/>
              </a:cxn>
              <a:cxn ang="T96">
                <a:pos x="T4" y="T5"/>
              </a:cxn>
              <a:cxn ang="T97">
                <a:pos x="T6" y="T7"/>
              </a:cxn>
              <a:cxn ang="T98">
                <a:pos x="T8" y="T9"/>
              </a:cxn>
              <a:cxn ang="T99">
                <a:pos x="T10" y="T11"/>
              </a:cxn>
              <a:cxn ang="T100">
                <a:pos x="T12" y="T13"/>
              </a:cxn>
              <a:cxn ang="T101">
                <a:pos x="T14" y="T15"/>
              </a:cxn>
              <a:cxn ang="T102">
                <a:pos x="T16" y="T17"/>
              </a:cxn>
              <a:cxn ang="T103">
                <a:pos x="T18" y="T19"/>
              </a:cxn>
              <a:cxn ang="T104">
                <a:pos x="T20" y="T21"/>
              </a:cxn>
              <a:cxn ang="T105">
                <a:pos x="T22" y="T23"/>
              </a:cxn>
              <a:cxn ang="T106">
                <a:pos x="T24" y="T25"/>
              </a:cxn>
              <a:cxn ang="T107">
                <a:pos x="T26" y="T27"/>
              </a:cxn>
              <a:cxn ang="T108">
                <a:pos x="T28" y="T29"/>
              </a:cxn>
              <a:cxn ang="T109">
                <a:pos x="T30" y="T31"/>
              </a:cxn>
              <a:cxn ang="T110">
                <a:pos x="T32" y="T33"/>
              </a:cxn>
              <a:cxn ang="T111">
                <a:pos x="T34" y="T35"/>
              </a:cxn>
              <a:cxn ang="T112">
                <a:pos x="T36" y="T37"/>
              </a:cxn>
              <a:cxn ang="T113">
                <a:pos x="T38" y="T39"/>
              </a:cxn>
              <a:cxn ang="T114">
                <a:pos x="T40" y="T41"/>
              </a:cxn>
              <a:cxn ang="T115">
                <a:pos x="T42" y="T43"/>
              </a:cxn>
              <a:cxn ang="T116">
                <a:pos x="T44" y="T45"/>
              </a:cxn>
              <a:cxn ang="T117">
                <a:pos x="T46" y="T47"/>
              </a:cxn>
              <a:cxn ang="T118">
                <a:pos x="T48" y="T49"/>
              </a:cxn>
              <a:cxn ang="T119">
                <a:pos x="T50" y="T51"/>
              </a:cxn>
              <a:cxn ang="T120">
                <a:pos x="T52" y="T53"/>
              </a:cxn>
              <a:cxn ang="T121">
                <a:pos x="T54" y="T55"/>
              </a:cxn>
              <a:cxn ang="T122">
                <a:pos x="T56" y="T57"/>
              </a:cxn>
              <a:cxn ang="T123">
                <a:pos x="T58" y="T59"/>
              </a:cxn>
              <a:cxn ang="T124">
                <a:pos x="T60" y="T61"/>
              </a:cxn>
              <a:cxn ang="T125">
                <a:pos x="T62" y="T63"/>
              </a:cxn>
              <a:cxn ang="T126">
                <a:pos x="T64" y="T65"/>
              </a:cxn>
              <a:cxn ang="T127">
                <a:pos x="T66" y="T67"/>
              </a:cxn>
              <a:cxn ang="T128">
                <a:pos x="T68" y="T69"/>
              </a:cxn>
              <a:cxn ang="T129">
                <a:pos x="T70" y="T71"/>
              </a:cxn>
              <a:cxn ang="T130">
                <a:pos x="T72" y="T73"/>
              </a:cxn>
              <a:cxn ang="T131">
                <a:pos x="T74" y="T75"/>
              </a:cxn>
              <a:cxn ang="T132">
                <a:pos x="T76" y="T77"/>
              </a:cxn>
              <a:cxn ang="T133">
                <a:pos x="T78" y="T79"/>
              </a:cxn>
              <a:cxn ang="T134">
                <a:pos x="T80" y="T81"/>
              </a:cxn>
              <a:cxn ang="T135">
                <a:pos x="T82" y="T83"/>
              </a:cxn>
              <a:cxn ang="T136">
                <a:pos x="T84" y="T85"/>
              </a:cxn>
              <a:cxn ang="T137">
                <a:pos x="T86" y="T87"/>
              </a:cxn>
              <a:cxn ang="T138">
                <a:pos x="T88" y="T89"/>
              </a:cxn>
              <a:cxn ang="T139">
                <a:pos x="T90" y="T91"/>
              </a:cxn>
              <a:cxn ang="T140">
                <a:pos x="T92" y="T93"/>
              </a:cxn>
            </a:cxnLst>
            <a:rect l="T141" t="T142" r="T143" b="T144"/>
            <a:pathLst>
              <a:path w="163" h="125">
                <a:moveTo>
                  <a:pt x="44" y="0"/>
                </a:moveTo>
                <a:lnTo>
                  <a:pt x="48" y="5"/>
                </a:lnTo>
                <a:lnTo>
                  <a:pt x="53" y="12"/>
                </a:lnTo>
                <a:lnTo>
                  <a:pt x="59" y="18"/>
                </a:lnTo>
                <a:lnTo>
                  <a:pt x="59" y="21"/>
                </a:lnTo>
                <a:lnTo>
                  <a:pt x="56" y="21"/>
                </a:lnTo>
                <a:lnTo>
                  <a:pt x="51" y="20"/>
                </a:lnTo>
                <a:lnTo>
                  <a:pt x="46" y="20"/>
                </a:lnTo>
                <a:lnTo>
                  <a:pt x="39" y="19"/>
                </a:lnTo>
                <a:lnTo>
                  <a:pt x="33" y="18"/>
                </a:lnTo>
                <a:lnTo>
                  <a:pt x="26" y="17"/>
                </a:lnTo>
                <a:lnTo>
                  <a:pt x="21" y="15"/>
                </a:lnTo>
                <a:lnTo>
                  <a:pt x="18" y="14"/>
                </a:lnTo>
                <a:lnTo>
                  <a:pt x="17" y="16"/>
                </a:lnTo>
                <a:lnTo>
                  <a:pt x="11" y="18"/>
                </a:lnTo>
                <a:lnTo>
                  <a:pt x="5" y="19"/>
                </a:lnTo>
                <a:lnTo>
                  <a:pt x="0" y="19"/>
                </a:lnTo>
                <a:lnTo>
                  <a:pt x="6" y="23"/>
                </a:lnTo>
                <a:lnTo>
                  <a:pt x="8" y="30"/>
                </a:lnTo>
                <a:lnTo>
                  <a:pt x="7" y="35"/>
                </a:lnTo>
                <a:lnTo>
                  <a:pt x="4" y="40"/>
                </a:lnTo>
                <a:lnTo>
                  <a:pt x="9" y="41"/>
                </a:lnTo>
                <a:lnTo>
                  <a:pt x="17" y="41"/>
                </a:lnTo>
                <a:lnTo>
                  <a:pt x="23" y="43"/>
                </a:lnTo>
                <a:lnTo>
                  <a:pt x="30" y="45"/>
                </a:lnTo>
                <a:lnTo>
                  <a:pt x="32" y="49"/>
                </a:lnTo>
                <a:lnTo>
                  <a:pt x="32" y="54"/>
                </a:lnTo>
                <a:lnTo>
                  <a:pt x="32" y="59"/>
                </a:lnTo>
                <a:lnTo>
                  <a:pt x="34" y="65"/>
                </a:lnTo>
                <a:lnTo>
                  <a:pt x="38" y="70"/>
                </a:lnTo>
                <a:lnTo>
                  <a:pt x="43" y="75"/>
                </a:lnTo>
                <a:lnTo>
                  <a:pt x="47" y="82"/>
                </a:lnTo>
                <a:lnTo>
                  <a:pt x="50" y="86"/>
                </a:lnTo>
                <a:lnTo>
                  <a:pt x="57" y="83"/>
                </a:lnTo>
                <a:lnTo>
                  <a:pt x="62" y="78"/>
                </a:lnTo>
                <a:lnTo>
                  <a:pt x="67" y="74"/>
                </a:lnTo>
                <a:lnTo>
                  <a:pt x="73" y="73"/>
                </a:lnTo>
                <a:lnTo>
                  <a:pt x="78" y="76"/>
                </a:lnTo>
                <a:lnTo>
                  <a:pt x="86" y="84"/>
                </a:lnTo>
                <a:lnTo>
                  <a:pt x="94" y="93"/>
                </a:lnTo>
                <a:lnTo>
                  <a:pt x="99" y="100"/>
                </a:lnTo>
                <a:lnTo>
                  <a:pt x="102" y="100"/>
                </a:lnTo>
                <a:lnTo>
                  <a:pt x="108" y="101"/>
                </a:lnTo>
                <a:lnTo>
                  <a:pt x="113" y="103"/>
                </a:lnTo>
                <a:lnTo>
                  <a:pt x="120" y="107"/>
                </a:lnTo>
                <a:lnTo>
                  <a:pt x="126" y="111"/>
                </a:lnTo>
                <a:lnTo>
                  <a:pt x="133" y="115"/>
                </a:lnTo>
                <a:lnTo>
                  <a:pt x="139" y="121"/>
                </a:lnTo>
                <a:lnTo>
                  <a:pt x="146" y="125"/>
                </a:lnTo>
                <a:lnTo>
                  <a:pt x="141" y="113"/>
                </a:lnTo>
                <a:lnTo>
                  <a:pt x="138" y="102"/>
                </a:lnTo>
                <a:lnTo>
                  <a:pt x="139" y="96"/>
                </a:lnTo>
                <a:lnTo>
                  <a:pt x="147" y="95"/>
                </a:lnTo>
                <a:lnTo>
                  <a:pt x="140" y="87"/>
                </a:lnTo>
                <a:lnTo>
                  <a:pt x="130" y="79"/>
                </a:lnTo>
                <a:lnTo>
                  <a:pt x="122" y="70"/>
                </a:lnTo>
                <a:lnTo>
                  <a:pt x="118" y="66"/>
                </a:lnTo>
                <a:lnTo>
                  <a:pt x="122" y="66"/>
                </a:lnTo>
                <a:lnTo>
                  <a:pt x="129" y="68"/>
                </a:lnTo>
                <a:lnTo>
                  <a:pt x="137" y="72"/>
                </a:lnTo>
                <a:lnTo>
                  <a:pt x="141" y="75"/>
                </a:lnTo>
                <a:lnTo>
                  <a:pt x="143" y="72"/>
                </a:lnTo>
                <a:lnTo>
                  <a:pt x="149" y="71"/>
                </a:lnTo>
                <a:lnTo>
                  <a:pt x="156" y="72"/>
                </a:lnTo>
                <a:lnTo>
                  <a:pt x="163" y="74"/>
                </a:lnTo>
                <a:lnTo>
                  <a:pt x="153" y="65"/>
                </a:lnTo>
                <a:lnTo>
                  <a:pt x="147" y="58"/>
                </a:lnTo>
                <a:lnTo>
                  <a:pt x="142" y="54"/>
                </a:lnTo>
                <a:lnTo>
                  <a:pt x="143" y="52"/>
                </a:lnTo>
                <a:lnTo>
                  <a:pt x="136" y="47"/>
                </a:lnTo>
                <a:lnTo>
                  <a:pt x="128" y="43"/>
                </a:lnTo>
                <a:lnTo>
                  <a:pt x="123" y="40"/>
                </a:lnTo>
                <a:lnTo>
                  <a:pt x="121" y="36"/>
                </a:lnTo>
                <a:lnTo>
                  <a:pt x="121" y="33"/>
                </a:lnTo>
                <a:lnTo>
                  <a:pt x="124" y="29"/>
                </a:lnTo>
                <a:lnTo>
                  <a:pt x="127" y="26"/>
                </a:lnTo>
                <a:lnTo>
                  <a:pt x="130" y="23"/>
                </a:lnTo>
                <a:lnTo>
                  <a:pt x="122" y="21"/>
                </a:lnTo>
                <a:lnTo>
                  <a:pt x="112" y="18"/>
                </a:lnTo>
                <a:lnTo>
                  <a:pt x="103" y="16"/>
                </a:lnTo>
                <a:lnTo>
                  <a:pt x="99" y="14"/>
                </a:lnTo>
                <a:lnTo>
                  <a:pt x="97" y="12"/>
                </a:lnTo>
                <a:lnTo>
                  <a:pt x="97" y="9"/>
                </a:lnTo>
                <a:lnTo>
                  <a:pt x="96" y="8"/>
                </a:lnTo>
                <a:lnTo>
                  <a:pt x="97" y="6"/>
                </a:lnTo>
                <a:lnTo>
                  <a:pt x="89" y="8"/>
                </a:lnTo>
                <a:lnTo>
                  <a:pt x="81" y="12"/>
                </a:lnTo>
                <a:lnTo>
                  <a:pt x="72" y="17"/>
                </a:lnTo>
                <a:lnTo>
                  <a:pt x="66" y="21"/>
                </a:lnTo>
                <a:lnTo>
                  <a:pt x="62" y="19"/>
                </a:lnTo>
                <a:lnTo>
                  <a:pt x="57" y="13"/>
                </a:lnTo>
                <a:lnTo>
                  <a:pt x="52" y="6"/>
                </a:lnTo>
                <a:lnTo>
                  <a:pt x="49" y="3"/>
                </a:lnTo>
                <a:lnTo>
                  <a:pt x="44" y="0"/>
                </a:lnTo>
                <a:close/>
              </a:path>
            </a:pathLst>
          </a:custGeom>
          <a:solidFill>
            <a:srgbClr val="C1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791" name="Freeform 137"/>
          <xdr:cNvSpPr>
            <a:spLocks/>
          </xdr:cNvSpPr>
        </xdr:nvSpPr>
        <xdr:spPr bwMode="auto">
          <a:xfrm>
            <a:off x="303" y="173"/>
            <a:ext cx="19" cy="29"/>
          </a:xfrm>
          <a:custGeom>
            <a:avLst/>
            <a:gdLst>
              <a:gd name="T0" fmla="*/ 20 w 116"/>
              <a:gd name="T1" fmla="*/ 24 h 177"/>
              <a:gd name="T2" fmla="*/ 23 w 116"/>
              <a:gd name="T3" fmla="*/ 31 h 177"/>
              <a:gd name="T4" fmla="*/ 25 w 116"/>
              <a:gd name="T5" fmla="*/ 38 h 177"/>
              <a:gd name="T6" fmla="*/ 32 w 116"/>
              <a:gd name="T7" fmla="*/ 50 h 177"/>
              <a:gd name="T8" fmla="*/ 41 w 116"/>
              <a:gd name="T9" fmla="*/ 47 h 177"/>
              <a:gd name="T10" fmla="*/ 54 w 116"/>
              <a:gd name="T11" fmla="*/ 30 h 177"/>
              <a:gd name="T12" fmla="*/ 64 w 116"/>
              <a:gd name="T13" fmla="*/ 21 h 177"/>
              <a:gd name="T14" fmla="*/ 75 w 116"/>
              <a:gd name="T15" fmla="*/ 16 h 177"/>
              <a:gd name="T16" fmla="*/ 87 w 116"/>
              <a:gd name="T17" fmla="*/ 9 h 177"/>
              <a:gd name="T18" fmla="*/ 96 w 116"/>
              <a:gd name="T19" fmla="*/ 3 h 177"/>
              <a:gd name="T20" fmla="*/ 92 w 116"/>
              <a:gd name="T21" fmla="*/ 10 h 177"/>
              <a:gd name="T22" fmla="*/ 79 w 116"/>
              <a:gd name="T23" fmla="*/ 29 h 177"/>
              <a:gd name="T24" fmla="*/ 72 w 116"/>
              <a:gd name="T25" fmla="*/ 33 h 177"/>
              <a:gd name="T26" fmla="*/ 68 w 116"/>
              <a:gd name="T27" fmla="*/ 36 h 177"/>
              <a:gd name="T28" fmla="*/ 71 w 116"/>
              <a:gd name="T29" fmla="*/ 37 h 177"/>
              <a:gd name="T30" fmla="*/ 80 w 116"/>
              <a:gd name="T31" fmla="*/ 36 h 177"/>
              <a:gd name="T32" fmla="*/ 89 w 116"/>
              <a:gd name="T33" fmla="*/ 37 h 177"/>
              <a:gd name="T34" fmla="*/ 98 w 116"/>
              <a:gd name="T35" fmla="*/ 40 h 177"/>
              <a:gd name="T36" fmla="*/ 107 w 116"/>
              <a:gd name="T37" fmla="*/ 46 h 177"/>
              <a:gd name="T38" fmla="*/ 114 w 116"/>
              <a:gd name="T39" fmla="*/ 51 h 177"/>
              <a:gd name="T40" fmla="*/ 113 w 116"/>
              <a:gd name="T41" fmla="*/ 53 h 177"/>
              <a:gd name="T42" fmla="*/ 105 w 116"/>
              <a:gd name="T43" fmla="*/ 53 h 177"/>
              <a:gd name="T44" fmla="*/ 98 w 116"/>
              <a:gd name="T45" fmla="*/ 56 h 177"/>
              <a:gd name="T46" fmla="*/ 89 w 116"/>
              <a:gd name="T47" fmla="*/ 61 h 177"/>
              <a:gd name="T48" fmla="*/ 80 w 116"/>
              <a:gd name="T49" fmla="*/ 65 h 177"/>
              <a:gd name="T50" fmla="*/ 71 w 116"/>
              <a:gd name="T51" fmla="*/ 66 h 177"/>
              <a:gd name="T52" fmla="*/ 80 w 116"/>
              <a:gd name="T53" fmla="*/ 79 h 177"/>
              <a:gd name="T54" fmla="*/ 92 w 116"/>
              <a:gd name="T55" fmla="*/ 113 h 177"/>
              <a:gd name="T56" fmla="*/ 94 w 116"/>
              <a:gd name="T57" fmla="*/ 122 h 177"/>
              <a:gd name="T58" fmla="*/ 82 w 116"/>
              <a:gd name="T59" fmla="*/ 117 h 177"/>
              <a:gd name="T60" fmla="*/ 67 w 116"/>
              <a:gd name="T61" fmla="*/ 112 h 177"/>
              <a:gd name="T62" fmla="*/ 55 w 116"/>
              <a:gd name="T63" fmla="*/ 99 h 177"/>
              <a:gd name="T64" fmla="*/ 49 w 116"/>
              <a:gd name="T65" fmla="*/ 91 h 177"/>
              <a:gd name="T66" fmla="*/ 49 w 116"/>
              <a:gd name="T67" fmla="*/ 98 h 177"/>
              <a:gd name="T68" fmla="*/ 53 w 116"/>
              <a:gd name="T69" fmla="*/ 118 h 177"/>
              <a:gd name="T70" fmla="*/ 45 w 116"/>
              <a:gd name="T71" fmla="*/ 158 h 177"/>
              <a:gd name="T72" fmla="*/ 39 w 116"/>
              <a:gd name="T73" fmla="*/ 150 h 177"/>
              <a:gd name="T74" fmla="*/ 29 w 116"/>
              <a:gd name="T75" fmla="*/ 111 h 177"/>
              <a:gd name="T76" fmla="*/ 31 w 116"/>
              <a:gd name="T77" fmla="*/ 91 h 177"/>
              <a:gd name="T78" fmla="*/ 29 w 116"/>
              <a:gd name="T79" fmla="*/ 93 h 177"/>
              <a:gd name="T80" fmla="*/ 24 w 116"/>
              <a:gd name="T81" fmla="*/ 106 h 177"/>
              <a:gd name="T82" fmla="*/ 11 w 116"/>
              <a:gd name="T83" fmla="*/ 123 h 177"/>
              <a:gd name="T84" fmla="*/ 5 w 116"/>
              <a:gd name="T85" fmla="*/ 128 h 177"/>
              <a:gd name="T86" fmla="*/ 9 w 116"/>
              <a:gd name="T87" fmla="*/ 111 h 177"/>
              <a:gd name="T88" fmla="*/ 16 w 116"/>
              <a:gd name="T89" fmla="*/ 87 h 177"/>
              <a:gd name="T90" fmla="*/ 29 w 116"/>
              <a:gd name="T91" fmla="*/ 65 h 177"/>
              <a:gd name="T92" fmla="*/ 32 w 116"/>
              <a:gd name="T93" fmla="*/ 55 h 177"/>
              <a:gd name="T94" fmla="*/ 25 w 116"/>
              <a:gd name="T95" fmla="*/ 42 h 177"/>
              <a:gd name="T96" fmla="*/ 22 w 116"/>
              <a:gd name="T97" fmla="*/ 32 h 177"/>
              <a:gd name="T98" fmla="*/ 18 w 116"/>
              <a:gd name="T99" fmla="*/ 25 h 177"/>
              <a:gd name="T100" fmla="*/ 18 w 116"/>
              <a:gd name="T101" fmla="*/ 22 h 177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116"/>
              <a:gd name="T154" fmla="*/ 0 h 177"/>
              <a:gd name="T155" fmla="*/ 116 w 116"/>
              <a:gd name="T156" fmla="*/ 177 h 177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116" h="177">
                <a:moveTo>
                  <a:pt x="18" y="22"/>
                </a:moveTo>
                <a:lnTo>
                  <a:pt x="20" y="24"/>
                </a:lnTo>
                <a:lnTo>
                  <a:pt x="21" y="27"/>
                </a:lnTo>
                <a:lnTo>
                  <a:pt x="23" y="31"/>
                </a:lnTo>
                <a:lnTo>
                  <a:pt x="24" y="34"/>
                </a:lnTo>
                <a:lnTo>
                  <a:pt x="25" y="38"/>
                </a:lnTo>
                <a:lnTo>
                  <a:pt x="29" y="45"/>
                </a:lnTo>
                <a:lnTo>
                  <a:pt x="32" y="50"/>
                </a:lnTo>
                <a:lnTo>
                  <a:pt x="36" y="52"/>
                </a:lnTo>
                <a:lnTo>
                  <a:pt x="41" y="47"/>
                </a:lnTo>
                <a:lnTo>
                  <a:pt x="46" y="38"/>
                </a:lnTo>
                <a:lnTo>
                  <a:pt x="54" y="30"/>
                </a:lnTo>
                <a:lnTo>
                  <a:pt x="61" y="23"/>
                </a:lnTo>
                <a:lnTo>
                  <a:pt x="64" y="21"/>
                </a:lnTo>
                <a:lnTo>
                  <a:pt x="69" y="19"/>
                </a:lnTo>
                <a:lnTo>
                  <a:pt x="75" y="16"/>
                </a:lnTo>
                <a:lnTo>
                  <a:pt x="81" y="12"/>
                </a:lnTo>
                <a:lnTo>
                  <a:pt x="87" y="9"/>
                </a:lnTo>
                <a:lnTo>
                  <a:pt x="92" y="6"/>
                </a:lnTo>
                <a:lnTo>
                  <a:pt x="96" y="3"/>
                </a:lnTo>
                <a:lnTo>
                  <a:pt x="98" y="0"/>
                </a:lnTo>
                <a:lnTo>
                  <a:pt x="92" y="10"/>
                </a:lnTo>
                <a:lnTo>
                  <a:pt x="84" y="20"/>
                </a:lnTo>
                <a:lnTo>
                  <a:pt x="79" y="29"/>
                </a:lnTo>
                <a:lnTo>
                  <a:pt x="74" y="32"/>
                </a:lnTo>
                <a:lnTo>
                  <a:pt x="72" y="33"/>
                </a:lnTo>
                <a:lnTo>
                  <a:pt x="70" y="35"/>
                </a:lnTo>
                <a:lnTo>
                  <a:pt x="68" y="36"/>
                </a:lnTo>
                <a:lnTo>
                  <a:pt x="67" y="38"/>
                </a:lnTo>
                <a:lnTo>
                  <a:pt x="71" y="37"/>
                </a:lnTo>
                <a:lnTo>
                  <a:pt x="75" y="37"/>
                </a:lnTo>
                <a:lnTo>
                  <a:pt x="80" y="36"/>
                </a:lnTo>
                <a:lnTo>
                  <a:pt x="85" y="36"/>
                </a:lnTo>
                <a:lnTo>
                  <a:pt x="89" y="37"/>
                </a:lnTo>
                <a:lnTo>
                  <a:pt x="94" y="38"/>
                </a:lnTo>
                <a:lnTo>
                  <a:pt x="98" y="40"/>
                </a:lnTo>
                <a:lnTo>
                  <a:pt x="102" y="45"/>
                </a:lnTo>
                <a:lnTo>
                  <a:pt x="107" y="46"/>
                </a:lnTo>
                <a:lnTo>
                  <a:pt x="111" y="48"/>
                </a:lnTo>
                <a:lnTo>
                  <a:pt x="114" y="51"/>
                </a:lnTo>
                <a:lnTo>
                  <a:pt x="116" y="55"/>
                </a:lnTo>
                <a:lnTo>
                  <a:pt x="113" y="53"/>
                </a:lnTo>
                <a:lnTo>
                  <a:pt x="109" y="52"/>
                </a:lnTo>
                <a:lnTo>
                  <a:pt x="105" y="53"/>
                </a:lnTo>
                <a:lnTo>
                  <a:pt x="100" y="55"/>
                </a:lnTo>
                <a:lnTo>
                  <a:pt x="98" y="56"/>
                </a:lnTo>
                <a:lnTo>
                  <a:pt x="94" y="59"/>
                </a:lnTo>
                <a:lnTo>
                  <a:pt x="89" y="61"/>
                </a:lnTo>
                <a:lnTo>
                  <a:pt x="84" y="63"/>
                </a:lnTo>
                <a:lnTo>
                  <a:pt x="80" y="65"/>
                </a:lnTo>
                <a:lnTo>
                  <a:pt x="75" y="66"/>
                </a:lnTo>
                <a:lnTo>
                  <a:pt x="71" y="66"/>
                </a:lnTo>
                <a:lnTo>
                  <a:pt x="68" y="65"/>
                </a:lnTo>
                <a:lnTo>
                  <a:pt x="80" y="79"/>
                </a:lnTo>
                <a:lnTo>
                  <a:pt x="87" y="96"/>
                </a:lnTo>
                <a:lnTo>
                  <a:pt x="92" y="113"/>
                </a:lnTo>
                <a:lnTo>
                  <a:pt x="98" y="124"/>
                </a:lnTo>
                <a:lnTo>
                  <a:pt x="94" y="122"/>
                </a:lnTo>
                <a:lnTo>
                  <a:pt x="88" y="119"/>
                </a:lnTo>
                <a:lnTo>
                  <a:pt x="82" y="117"/>
                </a:lnTo>
                <a:lnTo>
                  <a:pt x="74" y="115"/>
                </a:lnTo>
                <a:lnTo>
                  <a:pt x="67" y="112"/>
                </a:lnTo>
                <a:lnTo>
                  <a:pt x="60" y="108"/>
                </a:lnTo>
                <a:lnTo>
                  <a:pt x="55" y="99"/>
                </a:lnTo>
                <a:lnTo>
                  <a:pt x="50" y="88"/>
                </a:lnTo>
                <a:lnTo>
                  <a:pt x="49" y="91"/>
                </a:lnTo>
                <a:lnTo>
                  <a:pt x="49" y="95"/>
                </a:lnTo>
                <a:lnTo>
                  <a:pt x="49" y="98"/>
                </a:lnTo>
                <a:lnTo>
                  <a:pt x="51" y="102"/>
                </a:lnTo>
                <a:lnTo>
                  <a:pt x="53" y="118"/>
                </a:lnTo>
                <a:lnTo>
                  <a:pt x="49" y="138"/>
                </a:lnTo>
                <a:lnTo>
                  <a:pt x="45" y="158"/>
                </a:lnTo>
                <a:lnTo>
                  <a:pt x="43" y="177"/>
                </a:lnTo>
                <a:lnTo>
                  <a:pt x="39" y="150"/>
                </a:lnTo>
                <a:lnTo>
                  <a:pt x="33" y="128"/>
                </a:lnTo>
                <a:lnTo>
                  <a:pt x="29" y="111"/>
                </a:lnTo>
                <a:lnTo>
                  <a:pt x="31" y="93"/>
                </a:lnTo>
                <a:lnTo>
                  <a:pt x="31" y="91"/>
                </a:lnTo>
                <a:lnTo>
                  <a:pt x="30" y="91"/>
                </a:lnTo>
                <a:lnTo>
                  <a:pt x="29" y="93"/>
                </a:lnTo>
                <a:lnTo>
                  <a:pt x="28" y="97"/>
                </a:lnTo>
                <a:lnTo>
                  <a:pt x="24" y="106"/>
                </a:lnTo>
                <a:lnTo>
                  <a:pt x="19" y="114"/>
                </a:lnTo>
                <a:lnTo>
                  <a:pt x="11" y="123"/>
                </a:lnTo>
                <a:lnTo>
                  <a:pt x="0" y="137"/>
                </a:lnTo>
                <a:lnTo>
                  <a:pt x="5" y="128"/>
                </a:lnTo>
                <a:lnTo>
                  <a:pt x="8" y="119"/>
                </a:lnTo>
                <a:lnTo>
                  <a:pt x="9" y="111"/>
                </a:lnTo>
                <a:lnTo>
                  <a:pt x="11" y="100"/>
                </a:lnTo>
                <a:lnTo>
                  <a:pt x="16" y="87"/>
                </a:lnTo>
                <a:lnTo>
                  <a:pt x="21" y="75"/>
                </a:lnTo>
                <a:lnTo>
                  <a:pt x="29" y="65"/>
                </a:lnTo>
                <a:lnTo>
                  <a:pt x="34" y="59"/>
                </a:lnTo>
                <a:lnTo>
                  <a:pt x="32" y="55"/>
                </a:lnTo>
                <a:lnTo>
                  <a:pt x="29" y="48"/>
                </a:lnTo>
                <a:lnTo>
                  <a:pt x="25" y="42"/>
                </a:lnTo>
                <a:lnTo>
                  <a:pt x="23" y="36"/>
                </a:lnTo>
                <a:lnTo>
                  <a:pt x="22" y="32"/>
                </a:lnTo>
                <a:lnTo>
                  <a:pt x="20" y="29"/>
                </a:lnTo>
                <a:lnTo>
                  <a:pt x="18" y="25"/>
                </a:lnTo>
                <a:lnTo>
                  <a:pt x="17" y="24"/>
                </a:lnTo>
                <a:lnTo>
                  <a:pt x="18" y="22"/>
                </a:lnTo>
                <a:close/>
              </a:path>
            </a:pathLst>
          </a:custGeom>
          <a:solidFill>
            <a:srgbClr val="FF993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792" name="Freeform 139"/>
          <xdr:cNvSpPr>
            <a:spLocks/>
          </xdr:cNvSpPr>
        </xdr:nvSpPr>
        <xdr:spPr bwMode="auto">
          <a:xfrm>
            <a:off x="349" y="170"/>
            <a:ext cx="19" cy="11"/>
          </a:xfrm>
          <a:custGeom>
            <a:avLst/>
            <a:gdLst>
              <a:gd name="T0" fmla="*/ 95 w 115"/>
              <a:gd name="T1" fmla="*/ 41 h 63"/>
              <a:gd name="T2" fmla="*/ 85 w 115"/>
              <a:gd name="T3" fmla="*/ 38 h 63"/>
              <a:gd name="T4" fmla="*/ 88 w 115"/>
              <a:gd name="T5" fmla="*/ 35 h 63"/>
              <a:gd name="T6" fmla="*/ 103 w 115"/>
              <a:gd name="T7" fmla="*/ 28 h 63"/>
              <a:gd name="T8" fmla="*/ 107 w 115"/>
              <a:gd name="T9" fmla="*/ 24 h 63"/>
              <a:gd name="T10" fmla="*/ 112 w 115"/>
              <a:gd name="T11" fmla="*/ 20 h 63"/>
              <a:gd name="T12" fmla="*/ 110 w 115"/>
              <a:gd name="T13" fmla="*/ 17 h 63"/>
              <a:gd name="T14" fmla="*/ 106 w 115"/>
              <a:gd name="T15" fmla="*/ 11 h 63"/>
              <a:gd name="T16" fmla="*/ 103 w 115"/>
              <a:gd name="T17" fmla="*/ 9 h 63"/>
              <a:gd name="T18" fmla="*/ 94 w 115"/>
              <a:gd name="T19" fmla="*/ 13 h 63"/>
              <a:gd name="T20" fmla="*/ 88 w 115"/>
              <a:gd name="T21" fmla="*/ 13 h 63"/>
              <a:gd name="T22" fmla="*/ 84 w 115"/>
              <a:gd name="T23" fmla="*/ 8 h 63"/>
              <a:gd name="T24" fmla="*/ 77 w 115"/>
              <a:gd name="T25" fmla="*/ 5 h 63"/>
              <a:gd name="T26" fmla="*/ 68 w 115"/>
              <a:gd name="T27" fmla="*/ 1 h 63"/>
              <a:gd name="T28" fmla="*/ 63 w 115"/>
              <a:gd name="T29" fmla="*/ 5 h 63"/>
              <a:gd name="T30" fmla="*/ 59 w 115"/>
              <a:gd name="T31" fmla="*/ 13 h 63"/>
              <a:gd name="T32" fmla="*/ 53 w 115"/>
              <a:gd name="T33" fmla="*/ 16 h 63"/>
              <a:gd name="T34" fmla="*/ 39 w 115"/>
              <a:gd name="T35" fmla="*/ 13 h 63"/>
              <a:gd name="T36" fmla="*/ 31 w 115"/>
              <a:gd name="T37" fmla="*/ 12 h 63"/>
              <a:gd name="T38" fmla="*/ 25 w 115"/>
              <a:gd name="T39" fmla="*/ 14 h 63"/>
              <a:gd name="T40" fmla="*/ 15 w 115"/>
              <a:gd name="T41" fmla="*/ 16 h 63"/>
              <a:gd name="T42" fmla="*/ 4 w 115"/>
              <a:gd name="T43" fmla="*/ 14 h 63"/>
              <a:gd name="T44" fmla="*/ 6 w 115"/>
              <a:gd name="T45" fmla="*/ 19 h 63"/>
              <a:gd name="T46" fmla="*/ 14 w 115"/>
              <a:gd name="T47" fmla="*/ 27 h 63"/>
              <a:gd name="T48" fmla="*/ 17 w 115"/>
              <a:gd name="T49" fmla="*/ 33 h 63"/>
              <a:gd name="T50" fmla="*/ 32 w 115"/>
              <a:gd name="T51" fmla="*/ 35 h 63"/>
              <a:gd name="T52" fmla="*/ 34 w 115"/>
              <a:gd name="T53" fmla="*/ 37 h 63"/>
              <a:gd name="T54" fmla="*/ 25 w 115"/>
              <a:gd name="T55" fmla="*/ 39 h 63"/>
              <a:gd name="T56" fmla="*/ 20 w 115"/>
              <a:gd name="T57" fmla="*/ 41 h 63"/>
              <a:gd name="T58" fmla="*/ 14 w 115"/>
              <a:gd name="T59" fmla="*/ 47 h 63"/>
              <a:gd name="T60" fmla="*/ 18 w 115"/>
              <a:gd name="T61" fmla="*/ 49 h 63"/>
              <a:gd name="T62" fmla="*/ 27 w 115"/>
              <a:gd name="T63" fmla="*/ 51 h 63"/>
              <a:gd name="T64" fmla="*/ 33 w 115"/>
              <a:gd name="T65" fmla="*/ 51 h 63"/>
              <a:gd name="T66" fmla="*/ 43 w 115"/>
              <a:gd name="T67" fmla="*/ 51 h 63"/>
              <a:gd name="T68" fmla="*/ 46 w 115"/>
              <a:gd name="T69" fmla="*/ 54 h 63"/>
              <a:gd name="T70" fmla="*/ 46 w 115"/>
              <a:gd name="T71" fmla="*/ 61 h 63"/>
              <a:gd name="T72" fmla="*/ 51 w 115"/>
              <a:gd name="T73" fmla="*/ 61 h 63"/>
              <a:gd name="T74" fmla="*/ 62 w 115"/>
              <a:gd name="T75" fmla="*/ 57 h 63"/>
              <a:gd name="T76" fmla="*/ 67 w 115"/>
              <a:gd name="T77" fmla="*/ 56 h 63"/>
              <a:gd name="T78" fmla="*/ 68 w 115"/>
              <a:gd name="T79" fmla="*/ 58 h 63"/>
              <a:gd name="T80" fmla="*/ 72 w 115"/>
              <a:gd name="T81" fmla="*/ 56 h 63"/>
              <a:gd name="T82" fmla="*/ 78 w 115"/>
              <a:gd name="T83" fmla="*/ 45 h 63"/>
              <a:gd name="T84" fmla="*/ 82 w 115"/>
              <a:gd name="T85" fmla="*/ 40 h 63"/>
              <a:gd name="T86" fmla="*/ 93 w 115"/>
              <a:gd name="T87" fmla="*/ 43 h 63"/>
              <a:gd name="T88" fmla="*/ 99 w 115"/>
              <a:gd name="T89" fmla="*/ 43 h 63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115"/>
              <a:gd name="T136" fmla="*/ 0 h 63"/>
              <a:gd name="T137" fmla="*/ 115 w 115"/>
              <a:gd name="T138" fmla="*/ 63 h 63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115" h="63">
                <a:moveTo>
                  <a:pt x="99" y="43"/>
                </a:moveTo>
                <a:lnTo>
                  <a:pt x="95" y="41"/>
                </a:lnTo>
                <a:lnTo>
                  <a:pt x="90" y="39"/>
                </a:lnTo>
                <a:lnTo>
                  <a:pt x="85" y="38"/>
                </a:lnTo>
                <a:lnTo>
                  <a:pt x="83" y="37"/>
                </a:lnTo>
                <a:lnTo>
                  <a:pt x="88" y="35"/>
                </a:lnTo>
                <a:lnTo>
                  <a:pt x="95" y="32"/>
                </a:lnTo>
                <a:lnTo>
                  <a:pt x="103" y="28"/>
                </a:lnTo>
                <a:lnTo>
                  <a:pt x="108" y="26"/>
                </a:lnTo>
                <a:lnTo>
                  <a:pt x="107" y="24"/>
                </a:lnTo>
                <a:lnTo>
                  <a:pt x="109" y="22"/>
                </a:lnTo>
                <a:lnTo>
                  <a:pt x="112" y="20"/>
                </a:lnTo>
                <a:lnTo>
                  <a:pt x="115" y="18"/>
                </a:lnTo>
                <a:lnTo>
                  <a:pt x="110" y="17"/>
                </a:lnTo>
                <a:lnTo>
                  <a:pt x="107" y="14"/>
                </a:lnTo>
                <a:lnTo>
                  <a:pt x="106" y="11"/>
                </a:lnTo>
                <a:lnTo>
                  <a:pt x="106" y="8"/>
                </a:lnTo>
                <a:lnTo>
                  <a:pt x="103" y="9"/>
                </a:lnTo>
                <a:lnTo>
                  <a:pt x="98" y="11"/>
                </a:lnTo>
                <a:lnTo>
                  <a:pt x="94" y="13"/>
                </a:lnTo>
                <a:lnTo>
                  <a:pt x="91" y="14"/>
                </a:lnTo>
                <a:lnTo>
                  <a:pt x="88" y="13"/>
                </a:lnTo>
                <a:lnTo>
                  <a:pt x="86" y="11"/>
                </a:lnTo>
                <a:lnTo>
                  <a:pt x="84" y="8"/>
                </a:lnTo>
                <a:lnTo>
                  <a:pt x="81" y="6"/>
                </a:lnTo>
                <a:lnTo>
                  <a:pt x="77" y="5"/>
                </a:lnTo>
                <a:lnTo>
                  <a:pt x="72" y="3"/>
                </a:lnTo>
                <a:lnTo>
                  <a:pt x="68" y="1"/>
                </a:lnTo>
                <a:lnTo>
                  <a:pt x="65" y="0"/>
                </a:lnTo>
                <a:lnTo>
                  <a:pt x="63" y="5"/>
                </a:lnTo>
                <a:lnTo>
                  <a:pt x="60" y="9"/>
                </a:lnTo>
                <a:lnTo>
                  <a:pt x="59" y="13"/>
                </a:lnTo>
                <a:lnTo>
                  <a:pt x="57" y="16"/>
                </a:lnTo>
                <a:lnTo>
                  <a:pt x="53" y="16"/>
                </a:lnTo>
                <a:lnTo>
                  <a:pt x="46" y="14"/>
                </a:lnTo>
                <a:lnTo>
                  <a:pt x="39" y="13"/>
                </a:lnTo>
                <a:lnTo>
                  <a:pt x="33" y="11"/>
                </a:lnTo>
                <a:lnTo>
                  <a:pt x="31" y="12"/>
                </a:lnTo>
                <a:lnTo>
                  <a:pt x="28" y="13"/>
                </a:lnTo>
                <a:lnTo>
                  <a:pt x="25" y="14"/>
                </a:lnTo>
                <a:lnTo>
                  <a:pt x="20" y="14"/>
                </a:lnTo>
                <a:lnTo>
                  <a:pt x="15" y="16"/>
                </a:lnTo>
                <a:lnTo>
                  <a:pt x="10" y="16"/>
                </a:lnTo>
                <a:lnTo>
                  <a:pt x="4" y="14"/>
                </a:lnTo>
                <a:lnTo>
                  <a:pt x="0" y="14"/>
                </a:lnTo>
                <a:lnTo>
                  <a:pt x="6" y="19"/>
                </a:lnTo>
                <a:lnTo>
                  <a:pt x="12" y="24"/>
                </a:lnTo>
                <a:lnTo>
                  <a:pt x="14" y="27"/>
                </a:lnTo>
                <a:lnTo>
                  <a:pt x="11" y="31"/>
                </a:lnTo>
                <a:lnTo>
                  <a:pt x="17" y="33"/>
                </a:lnTo>
                <a:lnTo>
                  <a:pt x="26" y="34"/>
                </a:lnTo>
                <a:lnTo>
                  <a:pt x="32" y="35"/>
                </a:lnTo>
                <a:lnTo>
                  <a:pt x="37" y="36"/>
                </a:lnTo>
                <a:lnTo>
                  <a:pt x="34" y="37"/>
                </a:lnTo>
                <a:lnTo>
                  <a:pt x="30" y="39"/>
                </a:lnTo>
                <a:lnTo>
                  <a:pt x="25" y="39"/>
                </a:lnTo>
                <a:lnTo>
                  <a:pt x="20" y="39"/>
                </a:lnTo>
                <a:lnTo>
                  <a:pt x="20" y="41"/>
                </a:lnTo>
                <a:lnTo>
                  <a:pt x="18" y="45"/>
                </a:lnTo>
                <a:lnTo>
                  <a:pt x="14" y="47"/>
                </a:lnTo>
                <a:lnTo>
                  <a:pt x="10" y="48"/>
                </a:lnTo>
                <a:lnTo>
                  <a:pt x="18" y="49"/>
                </a:lnTo>
                <a:lnTo>
                  <a:pt x="24" y="50"/>
                </a:lnTo>
                <a:lnTo>
                  <a:pt x="27" y="51"/>
                </a:lnTo>
                <a:lnTo>
                  <a:pt x="27" y="52"/>
                </a:lnTo>
                <a:lnTo>
                  <a:pt x="33" y="51"/>
                </a:lnTo>
                <a:lnTo>
                  <a:pt x="39" y="51"/>
                </a:lnTo>
                <a:lnTo>
                  <a:pt x="43" y="51"/>
                </a:lnTo>
                <a:lnTo>
                  <a:pt x="45" y="52"/>
                </a:lnTo>
                <a:lnTo>
                  <a:pt x="46" y="54"/>
                </a:lnTo>
                <a:lnTo>
                  <a:pt x="47" y="58"/>
                </a:lnTo>
                <a:lnTo>
                  <a:pt x="46" y="61"/>
                </a:lnTo>
                <a:lnTo>
                  <a:pt x="45" y="63"/>
                </a:lnTo>
                <a:lnTo>
                  <a:pt x="51" y="61"/>
                </a:lnTo>
                <a:lnTo>
                  <a:pt x="57" y="58"/>
                </a:lnTo>
                <a:lnTo>
                  <a:pt x="62" y="57"/>
                </a:lnTo>
                <a:lnTo>
                  <a:pt x="65" y="56"/>
                </a:lnTo>
                <a:lnTo>
                  <a:pt x="67" y="56"/>
                </a:lnTo>
                <a:lnTo>
                  <a:pt x="68" y="57"/>
                </a:lnTo>
                <a:lnTo>
                  <a:pt x="68" y="58"/>
                </a:lnTo>
                <a:lnTo>
                  <a:pt x="69" y="59"/>
                </a:lnTo>
                <a:lnTo>
                  <a:pt x="72" y="56"/>
                </a:lnTo>
                <a:lnTo>
                  <a:pt x="76" y="50"/>
                </a:lnTo>
                <a:lnTo>
                  <a:pt x="78" y="45"/>
                </a:lnTo>
                <a:lnTo>
                  <a:pt x="79" y="40"/>
                </a:lnTo>
                <a:lnTo>
                  <a:pt x="82" y="40"/>
                </a:lnTo>
                <a:lnTo>
                  <a:pt x="88" y="41"/>
                </a:lnTo>
                <a:lnTo>
                  <a:pt x="93" y="43"/>
                </a:lnTo>
                <a:lnTo>
                  <a:pt x="96" y="44"/>
                </a:lnTo>
                <a:lnTo>
                  <a:pt x="99" y="43"/>
                </a:lnTo>
                <a:close/>
              </a:path>
            </a:pathLst>
          </a:custGeom>
          <a:solidFill>
            <a:srgbClr val="FF9933"/>
          </a:solidFill>
          <a:ln w="9525">
            <a:noFill/>
            <a:round/>
            <a:headEnd/>
            <a:tailEnd/>
          </a:ln>
        </xdr:spPr>
      </xdr:sp>
      <xdr:cxnSp macro="">
        <xdr:nvCxnSpPr>
          <xdr:cNvPr id="26793" name="AutoShape 171"/>
          <xdr:cNvCxnSpPr>
            <a:cxnSpLocks noChangeShapeType="1"/>
          </xdr:cNvCxnSpPr>
        </xdr:nvCxnSpPr>
        <xdr:spPr bwMode="auto">
          <a:xfrm>
            <a:off x="57" y="400"/>
            <a:ext cx="0" cy="97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cxnSp>
      <xdr:cxnSp macro="">
        <xdr:nvCxnSpPr>
          <xdr:cNvPr id="26794" name="AutoShape 172"/>
          <xdr:cNvCxnSpPr>
            <a:cxnSpLocks noChangeShapeType="1"/>
          </xdr:cNvCxnSpPr>
        </xdr:nvCxnSpPr>
        <xdr:spPr bwMode="auto">
          <a:xfrm>
            <a:off x="37" y="175"/>
            <a:ext cx="1" cy="327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cxnSp>
      <xdr:cxnSp macro="">
        <xdr:nvCxnSpPr>
          <xdr:cNvPr id="26795" name="AutoShape 173"/>
          <xdr:cNvCxnSpPr>
            <a:cxnSpLocks noChangeShapeType="1"/>
          </xdr:cNvCxnSpPr>
        </xdr:nvCxnSpPr>
        <xdr:spPr bwMode="auto">
          <a:xfrm>
            <a:off x="59" y="293"/>
            <a:ext cx="0" cy="103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cxnSp>
      <xdr:cxnSp macro="">
        <xdr:nvCxnSpPr>
          <xdr:cNvPr id="26796" name="AutoShape 174"/>
          <xdr:cNvCxnSpPr>
            <a:cxnSpLocks noChangeShapeType="1"/>
          </xdr:cNvCxnSpPr>
        </xdr:nvCxnSpPr>
        <xdr:spPr bwMode="auto">
          <a:xfrm>
            <a:off x="60" y="173"/>
            <a:ext cx="0" cy="11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cxnSp>
      <xdr:cxnSp macro="">
        <xdr:nvCxnSpPr>
          <xdr:cNvPr id="26797" name="AutoShape 175"/>
          <xdr:cNvCxnSpPr>
            <a:cxnSpLocks noChangeShapeType="1"/>
          </xdr:cNvCxnSpPr>
        </xdr:nvCxnSpPr>
        <xdr:spPr bwMode="auto">
          <a:xfrm>
            <a:off x="109" y="321"/>
            <a:ext cx="195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stealth" w="med" len="med"/>
            <a:tailEnd type="stealth" w="med" len="med"/>
          </a:ln>
        </xdr:spPr>
      </xdr:cxnSp>
      <xdr:cxnSp macro="">
        <xdr:nvCxnSpPr>
          <xdr:cNvPr id="26798" name="AutoShape 176"/>
          <xdr:cNvCxnSpPr>
            <a:cxnSpLocks noChangeShapeType="1"/>
          </xdr:cNvCxnSpPr>
        </xdr:nvCxnSpPr>
        <xdr:spPr bwMode="auto">
          <a:xfrm>
            <a:off x="143" y="268"/>
            <a:ext cx="131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stealth" w="med" len="med"/>
            <a:tailEnd type="stealth" w="med" len="med"/>
          </a:ln>
        </xdr:spPr>
      </xdr:cxnSp>
      <xdr:cxnSp macro="">
        <xdr:nvCxnSpPr>
          <xdr:cNvPr id="26799" name="AutoShape 177"/>
          <xdr:cNvCxnSpPr>
            <a:cxnSpLocks noChangeShapeType="1"/>
          </xdr:cNvCxnSpPr>
        </xdr:nvCxnSpPr>
        <xdr:spPr bwMode="auto">
          <a:xfrm>
            <a:off x="311" y="290"/>
            <a:ext cx="30" cy="4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cxnSp>
      <xdr:cxnSp macro="">
        <xdr:nvCxnSpPr>
          <xdr:cNvPr id="26800" name="AutoShape 180"/>
          <xdr:cNvCxnSpPr>
            <a:cxnSpLocks noChangeShapeType="1"/>
          </xdr:cNvCxnSpPr>
        </xdr:nvCxnSpPr>
        <xdr:spPr bwMode="auto">
          <a:xfrm>
            <a:off x="360" y="343"/>
            <a:ext cx="0" cy="5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</xdr:spPr>
      </xdr:cxnSp>
      <xdr:cxnSp macro="">
        <xdr:nvCxnSpPr>
          <xdr:cNvPr id="26801" name="AutoShape 185"/>
          <xdr:cNvCxnSpPr>
            <a:cxnSpLocks noChangeShapeType="1"/>
          </xdr:cNvCxnSpPr>
        </xdr:nvCxnSpPr>
        <xdr:spPr bwMode="auto">
          <a:xfrm>
            <a:off x="77" y="541"/>
            <a:ext cx="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stealth" w="med" len="med"/>
            <a:tailEnd type="stealth" w="med" len="med"/>
          </a:ln>
        </xdr:spPr>
      </xdr:cxnSp>
      <xdr:grpSp>
        <xdr:nvGrpSpPr>
          <xdr:cNvPr id="26802" name="Group 215"/>
          <xdr:cNvGrpSpPr>
            <a:grpSpLocks/>
          </xdr:cNvGrpSpPr>
        </xdr:nvGrpSpPr>
        <xdr:grpSpPr bwMode="auto">
          <a:xfrm>
            <a:off x="86" y="399"/>
            <a:ext cx="248" cy="134"/>
            <a:chOff x="89" y="395"/>
            <a:chExt cx="248" cy="134"/>
          </a:xfrm>
        </xdr:grpSpPr>
        <xdr:sp macro="" textlink="">
          <xdr:nvSpPr>
            <xdr:cNvPr id="26803" name="Rectangle 4"/>
            <xdr:cNvSpPr>
              <a:spLocks noChangeArrowheads="1"/>
            </xdr:cNvSpPr>
          </xdr:nvSpPr>
          <xdr:spPr bwMode="auto">
            <a:xfrm>
              <a:off x="96" y="403"/>
              <a:ext cx="234" cy="83"/>
            </a:xfrm>
            <a:prstGeom prst="rect">
              <a:avLst/>
            </a:prstGeom>
            <a:solidFill>
              <a:srgbClr val="FFFFC0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04" name="Freeform 9"/>
            <xdr:cNvSpPr>
              <a:spLocks noChangeAspect="1"/>
            </xdr:cNvSpPr>
          </xdr:nvSpPr>
          <xdr:spPr bwMode="auto">
            <a:xfrm>
              <a:off x="274" y="419"/>
              <a:ext cx="49" cy="68"/>
            </a:xfrm>
            <a:custGeom>
              <a:avLst/>
              <a:gdLst>
                <a:gd name="T0" fmla="*/ 50 w 227"/>
                <a:gd name="T1" fmla="*/ 203 h 214"/>
                <a:gd name="T2" fmla="*/ 41 w 227"/>
                <a:gd name="T3" fmla="*/ 212 h 214"/>
                <a:gd name="T4" fmla="*/ 9 w 227"/>
                <a:gd name="T5" fmla="*/ 195 h 214"/>
                <a:gd name="T6" fmla="*/ 7 w 227"/>
                <a:gd name="T7" fmla="*/ 179 h 214"/>
                <a:gd name="T8" fmla="*/ 23 w 227"/>
                <a:gd name="T9" fmla="*/ 186 h 214"/>
                <a:gd name="T10" fmla="*/ 29 w 227"/>
                <a:gd name="T11" fmla="*/ 180 h 214"/>
                <a:gd name="T12" fmla="*/ 61 w 227"/>
                <a:gd name="T13" fmla="*/ 137 h 214"/>
                <a:gd name="T14" fmla="*/ 93 w 227"/>
                <a:gd name="T15" fmla="*/ 132 h 214"/>
                <a:gd name="T16" fmla="*/ 102 w 227"/>
                <a:gd name="T17" fmla="*/ 127 h 214"/>
                <a:gd name="T18" fmla="*/ 104 w 227"/>
                <a:gd name="T19" fmla="*/ 114 h 214"/>
                <a:gd name="T20" fmla="*/ 77 w 227"/>
                <a:gd name="T21" fmla="*/ 111 h 214"/>
                <a:gd name="T22" fmla="*/ 61 w 227"/>
                <a:gd name="T23" fmla="*/ 103 h 214"/>
                <a:gd name="T24" fmla="*/ 50 w 227"/>
                <a:gd name="T25" fmla="*/ 93 h 214"/>
                <a:gd name="T26" fmla="*/ 58 w 227"/>
                <a:gd name="T27" fmla="*/ 84 h 214"/>
                <a:gd name="T28" fmla="*/ 69 w 227"/>
                <a:gd name="T29" fmla="*/ 89 h 214"/>
                <a:gd name="T30" fmla="*/ 75 w 227"/>
                <a:gd name="T31" fmla="*/ 97 h 214"/>
                <a:gd name="T32" fmla="*/ 95 w 227"/>
                <a:gd name="T33" fmla="*/ 97 h 214"/>
                <a:gd name="T34" fmla="*/ 90 w 227"/>
                <a:gd name="T35" fmla="*/ 81 h 214"/>
                <a:gd name="T36" fmla="*/ 89 w 227"/>
                <a:gd name="T37" fmla="*/ 71 h 214"/>
                <a:gd name="T38" fmla="*/ 74 w 227"/>
                <a:gd name="T39" fmla="*/ 66 h 214"/>
                <a:gd name="T40" fmla="*/ 68 w 227"/>
                <a:gd name="T41" fmla="*/ 56 h 214"/>
                <a:gd name="T42" fmla="*/ 65 w 227"/>
                <a:gd name="T43" fmla="*/ 48 h 214"/>
                <a:gd name="T44" fmla="*/ 62 w 227"/>
                <a:gd name="T45" fmla="*/ 30 h 214"/>
                <a:gd name="T46" fmla="*/ 71 w 227"/>
                <a:gd name="T47" fmla="*/ 4 h 214"/>
                <a:gd name="T48" fmla="*/ 74 w 227"/>
                <a:gd name="T49" fmla="*/ 10 h 214"/>
                <a:gd name="T50" fmla="*/ 91 w 227"/>
                <a:gd name="T51" fmla="*/ 6 h 214"/>
                <a:gd name="T52" fmla="*/ 114 w 227"/>
                <a:gd name="T53" fmla="*/ 16 h 214"/>
                <a:gd name="T54" fmla="*/ 113 w 227"/>
                <a:gd name="T55" fmla="*/ 23 h 214"/>
                <a:gd name="T56" fmla="*/ 117 w 227"/>
                <a:gd name="T57" fmla="*/ 37 h 214"/>
                <a:gd name="T58" fmla="*/ 120 w 227"/>
                <a:gd name="T59" fmla="*/ 43 h 214"/>
                <a:gd name="T60" fmla="*/ 108 w 227"/>
                <a:gd name="T61" fmla="*/ 57 h 214"/>
                <a:gd name="T62" fmla="*/ 128 w 227"/>
                <a:gd name="T63" fmla="*/ 64 h 214"/>
                <a:gd name="T64" fmla="*/ 155 w 227"/>
                <a:gd name="T65" fmla="*/ 66 h 214"/>
                <a:gd name="T66" fmla="*/ 171 w 227"/>
                <a:gd name="T67" fmla="*/ 84 h 214"/>
                <a:gd name="T68" fmla="*/ 176 w 227"/>
                <a:gd name="T69" fmla="*/ 104 h 214"/>
                <a:gd name="T70" fmla="*/ 176 w 227"/>
                <a:gd name="T71" fmla="*/ 124 h 214"/>
                <a:gd name="T72" fmla="*/ 166 w 227"/>
                <a:gd name="T73" fmla="*/ 123 h 214"/>
                <a:gd name="T74" fmla="*/ 160 w 227"/>
                <a:gd name="T75" fmla="*/ 116 h 214"/>
                <a:gd name="T76" fmla="*/ 159 w 227"/>
                <a:gd name="T77" fmla="*/ 106 h 214"/>
                <a:gd name="T78" fmla="*/ 159 w 227"/>
                <a:gd name="T79" fmla="*/ 100 h 214"/>
                <a:gd name="T80" fmla="*/ 153 w 227"/>
                <a:gd name="T81" fmla="*/ 83 h 214"/>
                <a:gd name="T82" fmla="*/ 145 w 227"/>
                <a:gd name="T83" fmla="*/ 82 h 214"/>
                <a:gd name="T84" fmla="*/ 146 w 227"/>
                <a:gd name="T85" fmla="*/ 112 h 214"/>
                <a:gd name="T86" fmla="*/ 149 w 227"/>
                <a:gd name="T87" fmla="*/ 132 h 214"/>
                <a:gd name="T88" fmla="*/ 162 w 227"/>
                <a:gd name="T89" fmla="*/ 156 h 214"/>
                <a:gd name="T90" fmla="*/ 173 w 227"/>
                <a:gd name="T91" fmla="*/ 156 h 214"/>
                <a:gd name="T92" fmla="*/ 202 w 227"/>
                <a:gd name="T93" fmla="*/ 153 h 214"/>
                <a:gd name="T94" fmla="*/ 216 w 227"/>
                <a:gd name="T95" fmla="*/ 153 h 214"/>
                <a:gd name="T96" fmla="*/ 219 w 227"/>
                <a:gd name="T97" fmla="*/ 193 h 214"/>
                <a:gd name="T98" fmla="*/ 212 w 227"/>
                <a:gd name="T99" fmla="*/ 182 h 214"/>
                <a:gd name="T100" fmla="*/ 206 w 227"/>
                <a:gd name="T101" fmla="*/ 174 h 214"/>
                <a:gd name="T102" fmla="*/ 183 w 227"/>
                <a:gd name="T103" fmla="*/ 178 h 214"/>
                <a:gd name="T104" fmla="*/ 150 w 227"/>
                <a:gd name="T105" fmla="*/ 187 h 214"/>
                <a:gd name="T106" fmla="*/ 127 w 227"/>
                <a:gd name="T107" fmla="*/ 161 h 214"/>
                <a:gd name="T108" fmla="*/ 98 w 227"/>
                <a:gd name="T109" fmla="*/ 154 h 214"/>
                <a:gd name="T110" fmla="*/ 74 w 227"/>
                <a:gd name="T111" fmla="*/ 160 h 214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w 227"/>
                <a:gd name="T169" fmla="*/ 0 h 214"/>
                <a:gd name="T170" fmla="*/ 227 w 227"/>
                <a:gd name="T171" fmla="*/ 214 h 214"/>
              </a:gdLst>
              <a:ahLst/>
              <a:cxnLst>
                <a:cxn ang="T112">
                  <a:pos x="T0" y="T1"/>
                </a:cxn>
                <a:cxn ang="T113">
                  <a:pos x="T2" y="T3"/>
                </a:cxn>
                <a:cxn ang="T114">
                  <a:pos x="T4" y="T5"/>
                </a:cxn>
                <a:cxn ang="T115">
                  <a:pos x="T6" y="T7"/>
                </a:cxn>
                <a:cxn ang="T116">
                  <a:pos x="T8" y="T9"/>
                </a:cxn>
                <a:cxn ang="T117">
                  <a:pos x="T10" y="T11"/>
                </a:cxn>
                <a:cxn ang="T118">
                  <a:pos x="T12" y="T13"/>
                </a:cxn>
                <a:cxn ang="T119">
                  <a:pos x="T14" y="T15"/>
                </a:cxn>
                <a:cxn ang="T120">
                  <a:pos x="T16" y="T17"/>
                </a:cxn>
                <a:cxn ang="T121">
                  <a:pos x="T18" y="T19"/>
                </a:cxn>
                <a:cxn ang="T122">
                  <a:pos x="T20" y="T21"/>
                </a:cxn>
                <a:cxn ang="T123">
                  <a:pos x="T22" y="T23"/>
                </a:cxn>
                <a:cxn ang="T124">
                  <a:pos x="T24" y="T25"/>
                </a:cxn>
                <a:cxn ang="T125">
                  <a:pos x="T26" y="T27"/>
                </a:cxn>
                <a:cxn ang="T126">
                  <a:pos x="T28" y="T29"/>
                </a:cxn>
                <a:cxn ang="T127">
                  <a:pos x="T30" y="T31"/>
                </a:cxn>
                <a:cxn ang="T128">
                  <a:pos x="T32" y="T33"/>
                </a:cxn>
                <a:cxn ang="T129">
                  <a:pos x="T34" y="T35"/>
                </a:cxn>
                <a:cxn ang="T130">
                  <a:pos x="T36" y="T37"/>
                </a:cxn>
                <a:cxn ang="T131">
                  <a:pos x="T38" y="T39"/>
                </a:cxn>
                <a:cxn ang="T132">
                  <a:pos x="T40" y="T41"/>
                </a:cxn>
                <a:cxn ang="T133">
                  <a:pos x="T42" y="T43"/>
                </a:cxn>
                <a:cxn ang="T134">
                  <a:pos x="T44" y="T45"/>
                </a:cxn>
                <a:cxn ang="T135">
                  <a:pos x="T46" y="T47"/>
                </a:cxn>
                <a:cxn ang="T136">
                  <a:pos x="T48" y="T49"/>
                </a:cxn>
                <a:cxn ang="T137">
                  <a:pos x="T50" y="T51"/>
                </a:cxn>
                <a:cxn ang="T138">
                  <a:pos x="T52" y="T53"/>
                </a:cxn>
                <a:cxn ang="T139">
                  <a:pos x="T54" y="T55"/>
                </a:cxn>
                <a:cxn ang="T140">
                  <a:pos x="T56" y="T57"/>
                </a:cxn>
                <a:cxn ang="T141">
                  <a:pos x="T58" y="T59"/>
                </a:cxn>
                <a:cxn ang="T142">
                  <a:pos x="T60" y="T61"/>
                </a:cxn>
                <a:cxn ang="T143">
                  <a:pos x="T62" y="T63"/>
                </a:cxn>
                <a:cxn ang="T144">
                  <a:pos x="T64" y="T65"/>
                </a:cxn>
                <a:cxn ang="T145">
                  <a:pos x="T66" y="T67"/>
                </a:cxn>
                <a:cxn ang="T146">
                  <a:pos x="T68" y="T69"/>
                </a:cxn>
                <a:cxn ang="T147">
                  <a:pos x="T70" y="T71"/>
                </a:cxn>
                <a:cxn ang="T148">
                  <a:pos x="T72" y="T73"/>
                </a:cxn>
                <a:cxn ang="T149">
                  <a:pos x="T74" y="T75"/>
                </a:cxn>
                <a:cxn ang="T150">
                  <a:pos x="T76" y="T77"/>
                </a:cxn>
                <a:cxn ang="T151">
                  <a:pos x="T78" y="T79"/>
                </a:cxn>
                <a:cxn ang="T152">
                  <a:pos x="T80" y="T81"/>
                </a:cxn>
                <a:cxn ang="T153">
                  <a:pos x="T82" y="T83"/>
                </a:cxn>
                <a:cxn ang="T154">
                  <a:pos x="T84" y="T85"/>
                </a:cxn>
                <a:cxn ang="T155">
                  <a:pos x="T86" y="T87"/>
                </a:cxn>
                <a:cxn ang="T156">
                  <a:pos x="T88" y="T89"/>
                </a:cxn>
                <a:cxn ang="T157">
                  <a:pos x="T90" y="T91"/>
                </a:cxn>
                <a:cxn ang="T158">
                  <a:pos x="T92" y="T93"/>
                </a:cxn>
                <a:cxn ang="T159">
                  <a:pos x="T94" y="T95"/>
                </a:cxn>
                <a:cxn ang="T160">
                  <a:pos x="T96" y="T97"/>
                </a:cxn>
                <a:cxn ang="T161">
                  <a:pos x="T98" y="T99"/>
                </a:cxn>
                <a:cxn ang="T162">
                  <a:pos x="T100" y="T101"/>
                </a:cxn>
                <a:cxn ang="T163">
                  <a:pos x="T102" y="T103"/>
                </a:cxn>
                <a:cxn ang="T164">
                  <a:pos x="T104" y="T105"/>
                </a:cxn>
                <a:cxn ang="T165">
                  <a:pos x="T106" y="T107"/>
                </a:cxn>
                <a:cxn ang="T166">
                  <a:pos x="T108" y="T109"/>
                </a:cxn>
                <a:cxn ang="T167">
                  <a:pos x="T110" y="T111"/>
                </a:cxn>
              </a:cxnLst>
              <a:rect l="T168" t="T169" r="T170" b="T171"/>
              <a:pathLst>
                <a:path w="227" h="214">
                  <a:moveTo>
                    <a:pt x="71" y="166"/>
                  </a:moveTo>
                  <a:lnTo>
                    <a:pt x="65" y="180"/>
                  </a:lnTo>
                  <a:lnTo>
                    <a:pt x="61" y="191"/>
                  </a:lnTo>
                  <a:lnTo>
                    <a:pt x="55" y="199"/>
                  </a:lnTo>
                  <a:lnTo>
                    <a:pt x="51" y="203"/>
                  </a:lnTo>
                  <a:lnTo>
                    <a:pt x="50" y="203"/>
                  </a:lnTo>
                  <a:lnTo>
                    <a:pt x="49" y="202"/>
                  </a:lnTo>
                  <a:lnTo>
                    <a:pt x="47" y="202"/>
                  </a:lnTo>
                  <a:lnTo>
                    <a:pt x="44" y="200"/>
                  </a:lnTo>
                  <a:lnTo>
                    <a:pt x="44" y="203"/>
                  </a:lnTo>
                  <a:lnTo>
                    <a:pt x="44" y="208"/>
                  </a:lnTo>
                  <a:lnTo>
                    <a:pt x="41" y="212"/>
                  </a:lnTo>
                  <a:lnTo>
                    <a:pt x="37" y="214"/>
                  </a:lnTo>
                  <a:lnTo>
                    <a:pt x="33" y="212"/>
                  </a:lnTo>
                  <a:lnTo>
                    <a:pt x="27" y="207"/>
                  </a:lnTo>
                  <a:lnTo>
                    <a:pt x="22" y="203"/>
                  </a:lnTo>
                  <a:lnTo>
                    <a:pt x="14" y="199"/>
                  </a:lnTo>
                  <a:lnTo>
                    <a:pt x="9" y="195"/>
                  </a:lnTo>
                  <a:lnTo>
                    <a:pt x="4" y="191"/>
                  </a:lnTo>
                  <a:lnTo>
                    <a:pt x="1" y="187"/>
                  </a:lnTo>
                  <a:lnTo>
                    <a:pt x="0" y="182"/>
                  </a:lnTo>
                  <a:lnTo>
                    <a:pt x="1" y="179"/>
                  </a:lnTo>
                  <a:lnTo>
                    <a:pt x="4" y="179"/>
                  </a:lnTo>
                  <a:lnTo>
                    <a:pt x="7" y="179"/>
                  </a:lnTo>
                  <a:lnTo>
                    <a:pt x="9" y="180"/>
                  </a:lnTo>
                  <a:lnTo>
                    <a:pt x="11" y="182"/>
                  </a:lnTo>
                  <a:lnTo>
                    <a:pt x="14" y="185"/>
                  </a:lnTo>
                  <a:lnTo>
                    <a:pt x="17" y="186"/>
                  </a:lnTo>
                  <a:lnTo>
                    <a:pt x="20" y="186"/>
                  </a:lnTo>
                  <a:lnTo>
                    <a:pt x="23" y="186"/>
                  </a:lnTo>
                  <a:lnTo>
                    <a:pt x="26" y="186"/>
                  </a:lnTo>
                  <a:lnTo>
                    <a:pt x="29" y="186"/>
                  </a:lnTo>
                  <a:lnTo>
                    <a:pt x="34" y="186"/>
                  </a:lnTo>
                  <a:lnTo>
                    <a:pt x="31" y="183"/>
                  </a:lnTo>
                  <a:lnTo>
                    <a:pt x="30" y="182"/>
                  </a:lnTo>
                  <a:lnTo>
                    <a:pt x="29" y="180"/>
                  </a:lnTo>
                  <a:lnTo>
                    <a:pt x="28" y="180"/>
                  </a:lnTo>
                  <a:lnTo>
                    <a:pt x="38" y="173"/>
                  </a:lnTo>
                  <a:lnTo>
                    <a:pt x="47" y="161"/>
                  </a:lnTo>
                  <a:lnTo>
                    <a:pt x="53" y="149"/>
                  </a:lnTo>
                  <a:lnTo>
                    <a:pt x="59" y="141"/>
                  </a:lnTo>
                  <a:lnTo>
                    <a:pt x="61" y="137"/>
                  </a:lnTo>
                  <a:lnTo>
                    <a:pt x="64" y="134"/>
                  </a:lnTo>
                  <a:lnTo>
                    <a:pt x="69" y="133"/>
                  </a:lnTo>
                  <a:lnTo>
                    <a:pt x="73" y="133"/>
                  </a:lnTo>
                  <a:lnTo>
                    <a:pt x="78" y="133"/>
                  </a:lnTo>
                  <a:lnTo>
                    <a:pt x="86" y="132"/>
                  </a:lnTo>
                  <a:lnTo>
                    <a:pt x="93" y="132"/>
                  </a:lnTo>
                  <a:lnTo>
                    <a:pt x="99" y="133"/>
                  </a:lnTo>
                  <a:lnTo>
                    <a:pt x="100" y="133"/>
                  </a:lnTo>
                  <a:lnTo>
                    <a:pt x="101" y="132"/>
                  </a:lnTo>
                  <a:lnTo>
                    <a:pt x="103" y="130"/>
                  </a:lnTo>
                  <a:lnTo>
                    <a:pt x="104" y="129"/>
                  </a:lnTo>
                  <a:lnTo>
                    <a:pt x="102" y="127"/>
                  </a:lnTo>
                  <a:lnTo>
                    <a:pt x="102" y="125"/>
                  </a:lnTo>
                  <a:lnTo>
                    <a:pt x="102" y="124"/>
                  </a:lnTo>
                  <a:lnTo>
                    <a:pt x="103" y="122"/>
                  </a:lnTo>
                  <a:lnTo>
                    <a:pt x="104" y="121"/>
                  </a:lnTo>
                  <a:lnTo>
                    <a:pt x="104" y="117"/>
                  </a:lnTo>
                  <a:lnTo>
                    <a:pt x="104" y="114"/>
                  </a:lnTo>
                  <a:lnTo>
                    <a:pt x="103" y="111"/>
                  </a:lnTo>
                  <a:lnTo>
                    <a:pt x="100" y="113"/>
                  </a:lnTo>
                  <a:lnTo>
                    <a:pt x="93" y="114"/>
                  </a:lnTo>
                  <a:lnTo>
                    <a:pt x="87" y="114"/>
                  </a:lnTo>
                  <a:lnTo>
                    <a:pt x="81" y="113"/>
                  </a:lnTo>
                  <a:lnTo>
                    <a:pt x="77" y="111"/>
                  </a:lnTo>
                  <a:lnTo>
                    <a:pt x="72" y="109"/>
                  </a:lnTo>
                  <a:lnTo>
                    <a:pt x="65" y="107"/>
                  </a:lnTo>
                  <a:lnTo>
                    <a:pt x="60" y="104"/>
                  </a:lnTo>
                  <a:lnTo>
                    <a:pt x="61" y="103"/>
                  </a:lnTo>
                  <a:lnTo>
                    <a:pt x="62" y="102"/>
                  </a:lnTo>
                  <a:lnTo>
                    <a:pt x="54" y="101"/>
                  </a:lnTo>
                  <a:lnTo>
                    <a:pt x="50" y="98"/>
                  </a:lnTo>
                  <a:lnTo>
                    <a:pt x="49" y="95"/>
                  </a:lnTo>
                  <a:lnTo>
                    <a:pt x="51" y="94"/>
                  </a:lnTo>
                  <a:lnTo>
                    <a:pt x="50" y="93"/>
                  </a:lnTo>
                  <a:lnTo>
                    <a:pt x="51" y="90"/>
                  </a:lnTo>
                  <a:lnTo>
                    <a:pt x="52" y="89"/>
                  </a:lnTo>
                  <a:lnTo>
                    <a:pt x="54" y="88"/>
                  </a:lnTo>
                  <a:lnTo>
                    <a:pt x="54" y="87"/>
                  </a:lnTo>
                  <a:lnTo>
                    <a:pt x="55" y="85"/>
                  </a:lnTo>
                  <a:lnTo>
                    <a:pt x="58" y="84"/>
                  </a:lnTo>
                  <a:lnTo>
                    <a:pt x="59" y="85"/>
                  </a:lnTo>
                  <a:lnTo>
                    <a:pt x="60" y="83"/>
                  </a:lnTo>
                  <a:lnTo>
                    <a:pt x="63" y="83"/>
                  </a:lnTo>
                  <a:lnTo>
                    <a:pt x="65" y="85"/>
                  </a:lnTo>
                  <a:lnTo>
                    <a:pt x="67" y="88"/>
                  </a:lnTo>
                  <a:lnTo>
                    <a:pt x="69" y="89"/>
                  </a:lnTo>
                  <a:lnTo>
                    <a:pt x="71" y="92"/>
                  </a:lnTo>
                  <a:lnTo>
                    <a:pt x="71" y="94"/>
                  </a:lnTo>
                  <a:lnTo>
                    <a:pt x="69" y="97"/>
                  </a:lnTo>
                  <a:lnTo>
                    <a:pt x="71" y="96"/>
                  </a:lnTo>
                  <a:lnTo>
                    <a:pt x="72" y="96"/>
                  </a:lnTo>
                  <a:lnTo>
                    <a:pt x="75" y="97"/>
                  </a:lnTo>
                  <a:lnTo>
                    <a:pt x="78" y="98"/>
                  </a:lnTo>
                  <a:lnTo>
                    <a:pt x="81" y="97"/>
                  </a:lnTo>
                  <a:lnTo>
                    <a:pt x="85" y="97"/>
                  </a:lnTo>
                  <a:lnTo>
                    <a:pt x="89" y="97"/>
                  </a:lnTo>
                  <a:lnTo>
                    <a:pt x="92" y="97"/>
                  </a:lnTo>
                  <a:lnTo>
                    <a:pt x="95" y="97"/>
                  </a:lnTo>
                  <a:lnTo>
                    <a:pt x="95" y="96"/>
                  </a:lnTo>
                  <a:lnTo>
                    <a:pt x="95" y="95"/>
                  </a:lnTo>
                  <a:lnTo>
                    <a:pt x="94" y="93"/>
                  </a:lnTo>
                  <a:lnTo>
                    <a:pt x="93" y="90"/>
                  </a:lnTo>
                  <a:lnTo>
                    <a:pt x="90" y="85"/>
                  </a:lnTo>
                  <a:lnTo>
                    <a:pt x="90" y="81"/>
                  </a:lnTo>
                  <a:lnTo>
                    <a:pt x="91" y="77"/>
                  </a:lnTo>
                  <a:lnTo>
                    <a:pt x="93" y="76"/>
                  </a:lnTo>
                  <a:lnTo>
                    <a:pt x="93" y="75"/>
                  </a:lnTo>
                  <a:lnTo>
                    <a:pt x="92" y="73"/>
                  </a:lnTo>
                  <a:lnTo>
                    <a:pt x="91" y="72"/>
                  </a:lnTo>
                  <a:lnTo>
                    <a:pt x="89" y="71"/>
                  </a:lnTo>
                  <a:lnTo>
                    <a:pt x="93" y="68"/>
                  </a:lnTo>
                  <a:lnTo>
                    <a:pt x="91" y="63"/>
                  </a:lnTo>
                  <a:lnTo>
                    <a:pt x="88" y="63"/>
                  </a:lnTo>
                  <a:lnTo>
                    <a:pt x="82" y="63"/>
                  </a:lnTo>
                  <a:lnTo>
                    <a:pt x="78" y="66"/>
                  </a:lnTo>
                  <a:lnTo>
                    <a:pt x="74" y="66"/>
                  </a:lnTo>
                  <a:lnTo>
                    <a:pt x="73" y="64"/>
                  </a:lnTo>
                  <a:lnTo>
                    <a:pt x="72" y="62"/>
                  </a:lnTo>
                  <a:lnTo>
                    <a:pt x="71" y="60"/>
                  </a:lnTo>
                  <a:lnTo>
                    <a:pt x="69" y="59"/>
                  </a:lnTo>
                  <a:lnTo>
                    <a:pt x="69" y="57"/>
                  </a:lnTo>
                  <a:lnTo>
                    <a:pt x="68" y="56"/>
                  </a:lnTo>
                  <a:lnTo>
                    <a:pt x="67" y="55"/>
                  </a:lnTo>
                  <a:lnTo>
                    <a:pt x="65" y="55"/>
                  </a:lnTo>
                  <a:lnTo>
                    <a:pt x="64" y="54"/>
                  </a:lnTo>
                  <a:lnTo>
                    <a:pt x="63" y="51"/>
                  </a:lnTo>
                  <a:lnTo>
                    <a:pt x="64" y="49"/>
                  </a:lnTo>
                  <a:lnTo>
                    <a:pt x="65" y="48"/>
                  </a:lnTo>
                  <a:lnTo>
                    <a:pt x="66" y="46"/>
                  </a:lnTo>
                  <a:lnTo>
                    <a:pt x="66" y="44"/>
                  </a:lnTo>
                  <a:lnTo>
                    <a:pt x="65" y="43"/>
                  </a:lnTo>
                  <a:lnTo>
                    <a:pt x="63" y="40"/>
                  </a:lnTo>
                  <a:lnTo>
                    <a:pt x="62" y="35"/>
                  </a:lnTo>
                  <a:lnTo>
                    <a:pt x="62" y="30"/>
                  </a:lnTo>
                  <a:lnTo>
                    <a:pt x="65" y="24"/>
                  </a:lnTo>
                  <a:lnTo>
                    <a:pt x="62" y="21"/>
                  </a:lnTo>
                  <a:lnTo>
                    <a:pt x="61" y="17"/>
                  </a:lnTo>
                  <a:lnTo>
                    <a:pt x="62" y="11"/>
                  </a:lnTo>
                  <a:lnTo>
                    <a:pt x="66" y="7"/>
                  </a:lnTo>
                  <a:lnTo>
                    <a:pt x="71" y="4"/>
                  </a:lnTo>
                  <a:lnTo>
                    <a:pt x="76" y="2"/>
                  </a:lnTo>
                  <a:lnTo>
                    <a:pt x="81" y="0"/>
                  </a:lnTo>
                  <a:lnTo>
                    <a:pt x="87" y="1"/>
                  </a:lnTo>
                  <a:lnTo>
                    <a:pt x="81" y="2"/>
                  </a:lnTo>
                  <a:lnTo>
                    <a:pt x="77" y="6"/>
                  </a:lnTo>
                  <a:lnTo>
                    <a:pt x="74" y="10"/>
                  </a:lnTo>
                  <a:lnTo>
                    <a:pt x="73" y="15"/>
                  </a:lnTo>
                  <a:lnTo>
                    <a:pt x="76" y="10"/>
                  </a:lnTo>
                  <a:lnTo>
                    <a:pt x="82" y="8"/>
                  </a:lnTo>
                  <a:lnTo>
                    <a:pt x="89" y="6"/>
                  </a:lnTo>
                  <a:lnTo>
                    <a:pt x="93" y="5"/>
                  </a:lnTo>
                  <a:lnTo>
                    <a:pt x="91" y="6"/>
                  </a:lnTo>
                  <a:lnTo>
                    <a:pt x="89" y="7"/>
                  </a:lnTo>
                  <a:lnTo>
                    <a:pt x="88" y="9"/>
                  </a:lnTo>
                  <a:lnTo>
                    <a:pt x="87" y="10"/>
                  </a:lnTo>
                  <a:lnTo>
                    <a:pt x="95" y="8"/>
                  </a:lnTo>
                  <a:lnTo>
                    <a:pt x="105" y="10"/>
                  </a:lnTo>
                  <a:lnTo>
                    <a:pt x="114" y="16"/>
                  </a:lnTo>
                  <a:lnTo>
                    <a:pt x="118" y="18"/>
                  </a:lnTo>
                  <a:lnTo>
                    <a:pt x="117" y="20"/>
                  </a:lnTo>
                  <a:lnTo>
                    <a:pt x="115" y="21"/>
                  </a:lnTo>
                  <a:lnTo>
                    <a:pt x="112" y="23"/>
                  </a:lnTo>
                  <a:lnTo>
                    <a:pt x="113" y="23"/>
                  </a:lnTo>
                  <a:lnTo>
                    <a:pt x="114" y="23"/>
                  </a:lnTo>
                  <a:lnTo>
                    <a:pt x="116" y="23"/>
                  </a:lnTo>
                  <a:lnTo>
                    <a:pt x="118" y="23"/>
                  </a:lnTo>
                  <a:lnTo>
                    <a:pt x="119" y="27"/>
                  </a:lnTo>
                  <a:lnTo>
                    <a:pt x="118" y="32"/>
                  </a:lnTo>
                  <a:lnTo>
                    <a:pt x="117" y="37"/>
                  </a:lnTo>
                  <a:lnTo>
                    <a:pt x="115" y="41"/>
                  </a:lnTo>
                  <a:lnTo>
                    <a:pt x="116" y="41"/>
                  </a:lnTo>
                  <a:lnTo>
                    <a:pt x="118" y="40"/>
                  </a:lnTo>
                  <a:lnTo>
                    <a:pt x="120" y="40"/>
                  </a:lnTo>
                  <a:lnTo>
                    <a:pt x="123" y="40"/>
                  </a:lnTo>
                  <a:lnTo>
                    <a:pt x="120" y="43"/>
                  </a:lnTo>
                  <a:lnTo>
                    <a:pt x="116" y="46"/>
                  </a:lnTo>
                  <a:lnTo>
                    <a:pt x="112" y="49"/>
                  </a:lnTo>
                  <a:lnTo>
                    <a:pt x="110" y="51"/>
                  </a:lnTo>
                  <a:lnTo>
                    <a:pt x="108" y="53"/>
                  </a:lnTo>
                  <a:lnTo>
                    <a:pt x="108" y="55"/>
                  </a:lnTo>
                  <a:lnTo>
                    <a:pt x="108" y="57"/>
                  </a:lnTo>
                  <a:lnTo>
                    <a:pt x="110" y="60"/>
                  </a:lnTo>
                  <a:lnTo>
                    <a:pt x="117" y="57"/>
                  </a:lnTo>
                  <a:lnTo>
                    <a:pt x="117" y="66"/>
                  </a:lnTo>
                  <a:lnTo>
                    <a:pt x="121" y="63"/>
                  </a:lnTo>
                  <a:lnTo>
                    <a:pt x="125" y="63"/>
                  </a:lnTo>
                  <a:lnTo>
                    <a:pt x="128" y="64"/>
                  </a:lnTo>
                  <a:lnTo>
                    <a:pt x="131" y="66"/>
                  </a:lnTo>
                  <a:lnTo>
                    <a:pt x="134" y="64"/>
                  </a:lnTo>
                  <a:lnTo>
                    <a:pt x="139" y="64"/>
                  </a:lnTo>
                  <a:lnTo>
                    <a:pt x="144" y="64"/>
                  </a:lnTo>
                  <a:lnTo>
                    <a:pt x="150" y="64"/>
                  </a:lnTo>
                  <a:lnTo>
                    <a:pt x="155" y="66"/>
                  </a:lnTo>
                  <a:lnTo>
                    <a:pt x="159" y="67"/>
                  </a:lnTo>
                  <a:lnTo>
                    <a:pt x="164" y="67"/>
                  </a:lnTo>
                  <a:lnTo>
                    <a:pt x="166" y="68"/>
                  </a:lnTo>
                  <a:lnTo>
                    <a:pt x="168" y="71"/>
                  </a:lnTo>
                  <a:lnTo>
                    <a:pt x="170" y="77"/>
                  </a:lnTo>
                  <a:lnTo>
                    <a:pt x="171" y="84"/>
                  </a:lnTo>
                  <a:lnTo>
                    <a:pt x="171" y="88"/>
                  </a:lnTo>
                  <a:lnTo>
                    <a:pt x="171" y="93"/>
                  </a:lnTo>
                  <a:lnTo>
                    <a:pt x="172" y="96"/>
                  </a:lnTo>
                  <a:lnTo>
                    <a:pt x="175" y="99"/>
                  </a:lnTo>
                  <a:lnTo>
                    <a:pt x="177" y="102"/>
                  </a:lnTo>
                  <a:lnTo>
                    <a:pt x="176" y="104"/>
                  </a:lnTo>
                  <a:lnTo>
                    <a:pt x="177" y="107"/>
                  </a:lnTo>
                  <a:lnTo>
                    <a:pt x="179" y="110"/>
                  </a:lnTo>
                  <a:lnTo>
                    <a:pt x="180" y="113"/>
                  </a:lnTo>
                  <a:lnTo>
                    <a:pt x="179" y="117"/>
                  </a:lnTo>
                  <a:lnTo>
                    <a:pt x="177" y="122"/>
                  </a:lnTo>
                  <a:lnTo>
                    <a:pt x="176" y="124"/>
                  </a:lnTo>
                  <a:lnTo>
                    <a:pt x="173" y="124"/>
                  </a:lnTo>
                  <a:lnTo>
                    <a:pt x="172" y="123"/>
                  </a:lnTo>
                  <a:lnTo>
                    <a:pt x="171" y="122"/>
                  </a:lnTo>
                  <a:lnTo>
                    <a:pt x="169" y="123"/>
                  </a:lnTo>
                  <a:lnTo>
                    <a:pt x="167" y="123"/>
                  </a:lnTo>
                  <a:lnTo>
                    <a:pt x="166" y="123"/>
                  </a:lnTo>
                  <a:lnTo>
                    <a:pt x="166" y="121"/>
                  </a:lnTo>
                  <a:lnTo>
                    <a:pt x="164" y="123"/>
                  </a:lnTo>
                  <a:lnTo>
                    <a:pt x="163" y="121"/>
                  </a:lnTo>
                  <a:lnTo>
                    <a:pt x="162" y="119"/>
                  </a:lnTo>
                  <a:lnTo>
                    <a:pt x="162" y="115"/>
                  </a:lnTo>
                  <a:lnTo>
                    <a:pt x="160" y="116"/>
                  </a:lnTo>
                  <a:lnTo>
                    <a:pt x="158" y="117"/>
                  </a:lnTo>
                  <a:lnTo>
                    <a:pt x="157" y="116"/>
                  </a:lnTo>
                  <a:lnTo>
                    <a:pt x="156" y="111"/>
                  </a:lnTo>
                  <a:lnTo>
                    <a:pt x="157" y="109"/>
                  </a:lnTo>
                  <a:lnTo>
                    <a:pt x="158" y="107"/>
                  </a:lnTo>
                  <a:lnTo>
                    <a:pt x="159" y="106"/>
                  </a:lnTo>
                  <a:lnTo>
                    <a:pt x="162" y="104"/>
                  </a:lnTo>
                  <a:lnTo>
                    <a:pt x="162" y="103"/>
                  </a:lnTo>
                  <a:lnTo>
                    <a:pt x="162" y="102"/>
                  </a:lnTo>
                  <a:lnTo>
                    <a:pt x="160" y="102"/>
                  </a:lnTo>
                  <a:lnTo>
                    <a:pt x="159" y="101"/>
                  </a:lnTo>
                  <a:lnTo>
                    <a:pt x="159" y="100"/>
                  </a:lnTo>
                  <a:lnTo>
                    <a:pt x="160" y="98"/>
                  </a:lnTo>
                  <a:lnTo>
                    <a:pt x="160" y="96"/>
                  </a:lnTo>
                  <a:lnTo>
                    <a:pt x="159" y="93"/>
                  </a:lnTo>
                  <a:lnTo>
                    <a:pt x="157" y="90"/>
                  </a:lnTo>
                  <a:lnTo>
                    <a:pt x="154" y="86"/>
                  </a:lnTo>
                  <a:lnTo>
                    <a:pt x="153" y="83"/>
                  </a:lnTo>
                  <a:lnTo>
                    <a:pt x="152" y="80"/>
                  </a:lnTo>
                  <a:lnTo>
                    <a:pt x="151" y="81"/>
                  </a:lnTo>
                  <a:lnTo>
                    <a:pt x="149" y="82"/>
                  </a:lnTo>
                  <a:lnTo>
                    <a:pt x="146" y="82"/>
                  </a:lnTo>
                  <a:lnTo>
                    <a:pt x="145" y="82"/>
                  </a:lnTo>
                  <a:lnTo>
                    <a:pt x="143" y="83"/>
                  </a:lnTo>
                  <a:lnTo>
                    <a:pt x="140" y="85"/>
                  </a:lnTo>
                  <a:lnTo>
                    <a:pt x="137" y="85"/>
                  </a:lnTo>
                  <a:lnTo>
                    <a:pt x="142" y="94"/>
                  </a:lnTo>
                  <a:lnTo>
                    <a:pt x="145" y="103"/>
                  </a:lnTo>
                  <a:lnTo>
                    <a:pt x="146" y="112"/>
                  </a:lnTo>
                  <a:lnTo>
                    <a:pt x="146" y="119"/>
                  </a:lnTo>
                  <a:lnTo>
                    <a:pt x="149" y="122"/>
                  </a:lnTo>
                  <a:lnTo>
                    <a:pt x="147" y="124"/>
                  </a:lnTo>
                  <a:lnTo>
                    <a:pt x="146" y="127"/>
                  </a:lnTo>
                  <a:lnTo>
                    <a:pt x="145" y="129"/>
                  </a:lnTo>
                  <a:lnTo>
                    <a:pt x="149" y="132"/>
                  </a:lnTo>
                  <a:lnTo>
                    <a:pt x="151" y="135"/>
                  </a:lnTo>
                  <a:lnTo>
                    <a:pt x="151" y="138"/>
                  </a:lnTo>
                  <a:lnTo>
                    <a:pt x="149" y="140"/>
                  </a:lnTo>
                  <a:lnTo>
                    <a:pt x="153" y="146"/>
                  </a:lnTo>
                  <a:lnTo>
                    <a:pt x="157" y="151"/>
                  </a:lnTo>
                  <a:lnTo>
                    <a:pt x="162" y="156"/>
                  </a:lnTo>
                  <a:lnTo>
                    <a:pt x="163" y="161"/>
                  </a:lnTo>
                  <a:lnTo>
                    <a:pt x="164" y="160"/>
                  </a:lnTo>
                  <a:lnTo>
                    <a:pt x="166" y="159"/>
                  </a:lnTo>
                  <a:lnTo>
                    <a:pt x="168" y="157"/>
                  </a:lnTo>
                  <a:lnTo>
                    <a:pt x="173" y="156"/>
                  </a:lnTo>
                  <a:lnTo>
                    <a:pt x="183" y="153"/>
                  </a:lnTo>
                  <a:lnTo>
                    <a:pt x="193" y="150"/>
                  </a:lnTo>
                  <a:lnTo>
                    <a:pt x="198" y="147"/>
                  </a:lnTo>
                  <a:lnTo>
                    <a:pt x="198" y="148"/>
                  </a:lnTo>
                  <a:lnTo>
                    <a:pt x="201" y="151"/>
                  </a:lnTo>
                  <a:lnTo>
                    <a:pt x="202" y="153"/>
                  </a:lnTo>
                  <a:lnTo>
                    <a:pt x="202" y="155"/>
                  </a:lnTo>
                  <a:lnTo>
                    <a:pt x="204" y="153"/>
                  </a:lnTo>
                  <a:lnTo>
                    <a:pt x="208" y="152"/>
                  </a:lnTo>
                  <a:lnTo>
                    <a:pt x="212" y="152"/>
                  </a:lnTo>
                  <a:lnTo>
                    <a:pt x="216" y="152"/>
                  </a:lnTo>
                  <a:lnTo>
                    <a:pt x="216" y="153"/>
                  </a:lnTo>
                  <a:lnTo>
                    <a:pt x="217" y="155"/>
                  </a:lnTo>
                  <a:lnTo>
                    <a:pt x="219" y="161"/>
                  </a:lnTo>
                  <a:lnTo>
                    <a:pt x="223" y="168"/>
                  </a:lnTo>
                  <a:lnTo>
                    <a:pt x="227" y="177"/>
                  </a:lnTo>
                  <a:lnTo>
                    <a:pt x="224" y="187"/>
                  </a:lnTo>
                  <a:lnTo>
                    <a:pt x="219" y="193"/>
                  </a:lnTo>
                  <a:lnTo>
                    <a:pt x="212" y="199"/>
                  </a:lnTo>
                  <a:lnTo>
                    <a:pt x="209" y="194"/>
                  </a:lnTo>
                  <a:lnTo>
                    <a:pt x="209" y="191"/>
                  </a:lnTo>
                  <a:lnTo>
                    <a:pt x="211" y="188"/>
                  </a:lnTo>
                  <a:lnTo>
                    <a:pt x="212" y="186"/>
                  </a:lnTo>
                  <a:lnTo>
                    <a:pt x="212" y="182"/>
                  </a:lnTo>
                  <a:lnTo>
                    <a:pt x="210" y="178"/>
                  </a:lnTo>
                  <a:lnTo>
                    <a:pt x="207" y="175"/>
                  </a:lnTo>
                  <a:lnTo>
                    <a:pt x="204" y="172"/>
                  </a:lnTo>
                  <a:lnTo>
                    <a:pt x="204" y="174"/>
                  </a:lnTo>
                  <a:lnTo>
                    <a:pt x="205" y="174"/>
                  </a:lnTo>
                  <a:lnTo>
                    <a:pt x="206" y="174"/>
                  </a:lnTo>
                  <a:lnTo>
                    <a:pt x="206" y="175"/>
                  </a:lnTo>
                  <a:lnTo>
                    <a:pt x="204" y="175"/>
                  </a:lnTo>
                  <a:lnTo>
                    <a:pt x="201" y="175"/>
                  </a:lnTo>
                  <a:lnTo>
                    <a:pt x="196" y="176"/>
                  </a:lnTo>
                  <a:lnTo>
                    <a:pt x="190" y="177"/>
                  </a:lnTo>
                  <a:lnTo>
                    <a:pt x="183" y="178"/>
                  </a:lnTo>
                  <a:lnTo>
                    <a:pt x="176" y="180"/>
                  </a:lnTo>
                  <a:lnTo>
                    <a:pt x="169" y="182"/>
                  </a:lnTo>
                  <a:lnTo>
                    <a:pt x="164" y="185"/>
                  </a:lnTo>
                  <a:lnTo>
                    <a:pt x="159" y="186"/>
                  </a:lnTo>
                  <a:lnTo>
                    <a:pt x="154" y="187"/>
                  </a:lnTo>
                  <a:lnTo>
                    <a:pt x="150" y="187"/>
                  </a:lnTo>
                  <a:lnTo>
                    <a:pt x="146" y="186"/>
                  </a:lnTo>
                  <a:lnTo>
                    <a:pt x="145" y="182"/>
                  </a:lnTo>
                  <a:lnTo>
                    <a:pt x="142" y="178"/>
                  </a:lnTo>
                  <a:lnTo>
                    <a:pt x="137" y="173"/>
                  </a:lnTo>
                  <a:lnTo>
                    <a:pt x="131" y="166"/>
                  </a:lnTo>
                  <a:lnTo>
                    <a:pt x="127" y="161"/>
                  </a:lnTo>
                  <a:lnTo>
                    <a:pt x="125" y="157"/>
                  </a:lnTo>
                  <a:lnTo>
                    <a:pt x="121" y="155"/>
                  </a:lnTo>
                  <a:lnTo>
                    <a:pt x="116" y="155"/>
                  </a:lnTo>
                  <a:lnTo>
                    <a:pt x="110" y="154"/>
                  </a:lnTo>
                  <a:lnTo>
                    <a:pt x="104" y="154"/>
                  </a:lnTo>
                  <a:lnTo>
                    <a:pt x="98" y="154"/>
                  </a:lnTo>
                  <a:lnTo>
                    <a:pt x="89" y="155"/>
                  </a:lnTo>
                  <a:lnTo>
                    <a:pt x="81" y="155"/>
                  </a:lnTo>
                  <a:lnTo>
                    <a:pt x="79" y="156"/>
                  </a:lnTo>
                  <a:lnTo>
                    <a:pt x="77" y="159"/>
                  </a:lnTo>
                  <a:lnTo>
                    <a:pt x="75" y="160"/>
                  </a:lnTo>
                  <a:lnTo>
                    <a:pt x="74" y="160"/>
                  </a:lnTo>
                  <a:lnTo>
                    <a:pt x="71" y="166"/>
                  </a:lnTo>
                  <a:close/>
                </a:path>
              </a:pathLst>
            </a:custGeom>
            <a:solidFill>
              <a:srgbClr val="0C00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26805" name="Rectangle 38"/>
            <xdr:cNvSpPr>
              <a:spLocks noChangeArrowheads="1"/>
            </xdr:cNvSpPr>
          </xdr:nvSpPr>
          <xdr:spPr bwMode="auto">
            <a:xfrm>
              <a:off x="324" y="403"/>
              <a:ext cx="6" cy="8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06" name="Rectangle 39"/>
            <xdr:cNvSpPr>
              <a:spLocks noChangeArrowheads="1"/>
            </xdr:cNvSpPr>
          </xdr:nvSpPr>
          <xdr:spPr bwMode="auto">
            <a:xfrm>
              <a:off x="96" y="402"/>
              <a:ext cx="6" cy="8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07" name="Oval 206"/>
            <xdr:cNvSpPr>
              <a:spLocks noChangeArrowheads="1"/>
            </xdr:cNvSpPr>
          </xdr:nvSpPr>
          <xdr:spPr bwMode="auto">
            <a:xfrm>
              <a:off x="91" y="487"/>
              <a:ext cx="15" cy="1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808" name="Oval 207"/>
            <xdr:cNvSpPr>
              <a:spLocks noChangeArrowheads="1"/>
            </xdr:cNvSpPr>
          </xdr:nvSpPr>
          <xdr:spPr bwMode="auto">
            <a:xfrm>
              <a:off x="202" y="486"/>
              <a:ext cx="12" cy="1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809" name="Oval 208"/>
            <xdr:cNvSpPr>
              <a:spLocks noChangeArrowheads="1"/>
            </xdr:cNvSpPr>
          </xdr:nvSpPr>
          <xdr:spPr bwMode="auto">
            <a:xfrm>
              <a:off x="318" y="487"/>
              <a:ext cx="15" cy="1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810" name="Rectangle 210"/>
            <xdr:cNvSpPr>
              <a:spLocks noChangeArrowheads="1"/>
            </xdr:cNvSpPr>
          </xdr:nvSpPr>
          <xdr:spPr bwMode="auto">
            <a:xfrm>
              <a:off x="89" y="503"/>
              <a:ext cx="16" cy="2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11" name="Rectangle 211"/>
            <xdr:cNvSpPr>
              <a:spLocks noChangeArrowheads="1"/>
            </xdr:cNvSpPr>
          </xdr:nvSpPr>
          <xdr:spPr bwMode="auto">
            <a:xfrm>
              <a:off x="200" y="501"/>
              <a:ext cx="17" cy="2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12" name="Rectangle 212"/>
            <xdr:cNvSpPr>
              <a:spLocks noChangeArrowheads="1"/>
            </xdr:cNvSpPr>
          </xdr:nvSpPr>
          <xdr:spPr bwMode="auto">
            <a:xfrm>
              <a:off x="319" y="503"/>
              <a:ext cx="18" cy="2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6813" name="Oval 213"/>
            <xdr:cNvSpPr>
              <a:spLocks noChangeArrowheads="1"/>
            </xdr:cNvSpPr>
          </xdr:nvSpPr>
          <xdr:spPr bwMode="auto">
            <a:xfrm>
              <a:off x="324" y="395"/>
              <a:ext cx="7" cy="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814" name="Oval 214"/>
            <xdr:cNvSpPr>
              <a:spLocks noChangeArrowheads="1"/>
            </xdr:cNvSpPr>
          </xdr:nvSpPr>
          <xdr:spPr bwMode="auto">
            <a:xfrm>
              <a:off x="95" y="395"/>
              <a:ext cx="7" cy="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31</xdr:row>
      <xdr:rowOff>0</xdr:rowOff>
    </xdr:from>
    <xdr:to>
      <xdr:col>6</xdr:col>
      <xdr:colOff>76200</xdr:colOff>
      <xdr:row>34</xdr:row>
      <xdr:rowOff>0</xdr:rowOff>
    </xdr:to>
    <xdr:sp macro="" textlink="">
      <xdr:nvSpPr>
        <xdr:cNvPr id="26416" name="Oval 341"/>
        <xdr:cNvSpPr>
          <a:spLocks noChangeAspect="1" noChangeArrowheads="1"/>
        </xdr:cNvSpPr>
      </xdr:nvSpPr>
      <xdr:spPr bwMode="auto">
        <a:xfrm>
          <a:off x="676275" y="5038725"/>
          <a:ext cx="485775" cy="485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152400</xdr:colOff>
      <xdr:row>31</xdr:row>
      <xdr:rowOff>19050</xdr:rowOff>
    </xdr:from>
    <xdr:to>
      <xdr:col>34</xdr:col>
      <xdr:colOff>95250</xdr:colOff>
      <xdr:row>34</xdr:row>
      <xdr:rowOff>19050</xdr:rowOff>
    </xdr:to>
    <xdr:sp macro="" textlink="">
      <xdr:nvSpPr>
        <xdr:cNvPr id="26417" name="Oval 337"/>
        <xdr:cNvSpPr>
          <a:spLocks noChangeAspect="1" noChangeArrowheads="1"/>
        </xdr:cNvSpPr>
      </xdr:nvSpPr>
      <xdr:spPr bwMode="auto">
        <a:xfrm>
          <a:off x="5800725" y="5057775"/>
          <a:ext cx="485775" cy="485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123825</xdr:colOff>
      <xdr:row>5</xdr:row>
      <xdr:rowOff>9525</xdr:rowOff>
    </xdr:from>
    <xdr:to>
      <xdr:col>21</xdr:col>
      <xdr:colOff>85725</xdr:colOff>
      <xdr:row>10</xdr:row>
      <xdr:rowOff>66675</xdr:rowOff>
    </xdr:to>
    <xdr:sp macro="" textlink="">
      <xdr:nvSpPr>
        <xdr:cNvPr id="26418" name="Oval 301"/>
        <xdr:cNvSpPr>
          <a:spLocks noChangeArrowheads="1"/>
        </xdr:cNvSpPr>
      </xdr:nvSpPr>
      <xdr:spPr bwMode="auto">
        <a:xfrm>
          <a:off x="3057525" y="819150"/>
          <a:ext cx="866775" cy="866775"/>
        </a:xfrm>
        <a:prstGeom prst="ellipse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95250</xdr:colOff>
      <xdr:row>37</xdr:row>
      <xdr:rowOff>0</xdr:rowOff>
    </xdr:from>
    <xdr:to>
      <xdr:col>55</xdr:col>
      <xdr:colOff>95250</xdr:colOff>
      <xdr:row>42</xdr:row>
      <xdr:rowOff>57150</xdr:rowOff>
    </xdr:to>
    <xdr:grpSp>
      <xdr:nvGrpSpPr>
        <xdr:cNvPr id="26419" name="Group 276"/>
        <xdr:cNvGrpSpPr>
          <a:grpSpLocks/>
        </xdr:cNvGrpSpPr>
      </xdr:nvGrpSpPr>
      <xdr:grpSpPr bwMode="auto">
        <a:xfrm>
          <a:off x="9363075" y="6010275"/>
          <a:ext cx="723900" cy="866775"/>
          <a:chOff x="370" y="417"/>
          <a:chExt cx="68" cy="111"/>
        </a:xfrm>
      </xdr:grpSpPr>
      <xdr:sp macro="" textlink="">
        <xdr:nvSpPr>
          <xdr:cNvPr id="31869" name="Rectangle 272"/>
          <xdr:cNvSpPr>
            <a:spLocks noChangeArrowheads="1"/>
          </xdr:cNvSpPr>
        </xdr:nvSpPr>
        <xdr:spPr bwMode="auto">
          <a:xfrm>
            <a:off x="370" y="417"/>
            <a:ext cx="68" cy="11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870" name="Rectangle 273"/>
          <xdr:cNvSpPr>
            <a:spLocks noChangeArrowheads="1"/>
          </xdr:cNvSpPr>
        </xdr:nvSpPr>
        <xdr:spPr bwMode="auto">
          <a:xfrm>
            <a:off x="376" y="422"/>
            <a:ext cx="24" cy="4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871" name="Rectangle 274"/>
          <xdr:cNvSpPr>
            <a:spLocks noChangeArrowheads="1"/>
          </xdr:cNvSpPr>
        </xdr:nvSpPr>
        <xdr:spPr bwMode="auto">
          <a:xfrm>
            <a:off x="406" y="421"/>
            <a:ext cx="26" cy="1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872" name="Rectangle 275"/>
          <xdr:cNvSpPr>
            <a:spLocks noChangeArrowheads="1"/>
          </xdr:cNvSpPr>
        </xdr:nvSpPr>
        <xdr:spPr bwMode="auto">
          <a:xfrm>
            <a:off x="376" y="467"/>
            <a:ext cx="24" cy="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28575</xdr:colOff>
      <xdr:row>3</xdr:row>
      <xdr:rowOff>152400</xdr:rowOff>
    </xdr:from>
    <xdr:to>
      <xdr:col>12</xdr:col>
      <xdr:colOff>142875</xdr:colOff>
      <xdr:row>35</xdr:row>
      <xdr:rowOff>19050</xdr:rowOff>
    </xdr:to>
    <xdr:sp macro="" textlink="">
      <xdr:nvSpPr>
        <xdr:cNvPr id="26420" name="Rectangle 80"/>
        <xdr:cNvSpPr>
          <a:spLocks noChangeAspect="1" noChangeArrowheads="1"/>
        </xdr:cNvSpPr>
      </xdr:nvSpPr>
      <xdr:spPr bwMode="auto">
        <a:xfrm rot="1942617">
          <a:off x="2200275" y="638175"/>
          <a:ext cx="114300" cy="5067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114300</xdr:colOff>
      <xdr:row>4</xdr:row>
      <xdr:rowOff>0</xdr:rowOff>
    </xdr:from>
    <xdr:to>
      <xdr:col>26</xdr:col>
      <xdr:colOff>47625</xdr:colOff>
      <xdr:row>35</xdr:row>
      <xdr:rowOff>28575</xdr:rowOff>
    </xdr:to>
    <xdr:sp macro="" textlink="">
      <xdr:nvSpPr>
        <xdr:cNvPr id="26421" name="Rectangle 84"/>
        <xdr:cNvSpPr>
          <a:spLocks noChangeAspect="1" noChangeArrowheads="1"/>
        </xdr:cNvSpPr>
      </xdr:nvSpPr>
      <xdr:spPr bwMode="auto">
        <a:xfrm rot="-1929644">
          <a:off x="4676775" y="647700"/>
          <a:ext cx="114300" cy="5067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33</xdr:row>
      <xdr:rowOff>85725</xdr:rowOff>
    </xdr:from>
    <xdr:to>
      <xdr:col>4</xdr:col>
      <xdr:colOff>9525</xdr:colOff>
      <xdr:row>46</xdr:row>
      <xdr:rowOff>152400</xdr:rowOff>
    </xdr:to>
    <xdr:cxnSp macro="">
      <xdr:nvCxnSpPr>
        <xdr:cNvPr id="26422" name="AutoShape 98"/>
        <xdr:cNvCxnSpPr>
          <a:cxnSpLocks noChangeShapeType="1"/>
        </xdr:cNvCxnSpPr>
      </xdr:nvCxnSpPr>
      <xdr:spPr bwMode="auto">
        <a:xfrm>
          <a:off x="733425" y="5448300"/>
          <a:ext cx="0" cy="21717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0</xdr:col>
      <xdr:colOff>171450</xdr:colOff>
      <xdr:row>5</xdr:row>
      <xdr:rowOff>152400</xdr:rowOff>
    </xdr:from>
    <xdr:to>
      <xdr:col>1</xdr:col>
      <xdr:colOff>0</xdr:colOff>
      <xdr:row>46</xdr:row>
      <xdr:rowOff>114300</xdr:rowOff>
    </xdr:to>
    <xdr:cxnSp macro="">
      <xdr:nvCxnSpPr>
        <xdr:cNvPr id="26423" name="AutoShape 99"/>
        <xdr:cNvCxnSpPr>
          <a:cxnSpLocks noChangeShapeType="1"/>
        </xdr:cNvCxnSpPr>
      </xdr:nvCxnSpPr>
      <xdr:spPr bwMode="auto">
        <a:xfrm>
          <a:off x="171450" y="962025"/>
          <a:ext cx="9525" cy="6619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9525</xdr:colOff>
      <xdr:row>57</xdr:row>
      <xdr:rowOff>19050</xdr:rowOff>
    </xdr:from>
    <xdr:to>
      <xdr:col>33</xdr:col>
      <xdr:colOff>133350</xdr:colOff>
      <xdr:row>57</xdr:row>
      <xdr:rowOff>19050</xdr:rowOff>
    </xdr:to>
    <xdr:cxnSp macro="">
      <xdr:nvCxnSpPr>
        <xdr:cNvPr id="26424" name="AutoShape 106"/>
        <xdr:cNvCxnSpPr>
          <a:cxnSpLocks noChangeShapeType="1"/>
        </xdr:cNvCxnSpPr>
      </xdr:nvCxnSpPr>
      <xdr:spPr bwMode="auto">
        <a:xfrm flipV="1">
          <a:off x="914400" y="9267825"/>
          <a:ext cx="52292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</xdr:col>
      <xdr:colOff>142875</xdr:colOff>
      <xdr:row>44</xdr:row>
      <xdr:rowOff>57150</xdr:rowOff>
    </xdr:from>
    <xdr:to>
      <xdr:col>31</xdr:col>
      <xdr:colOff>85725</xdr:colOff>
      <xdr:row>45</xdr:row>
      <xdr:rowOff>114300</xdr:rowOff>
    </xdr:to>
    <xdr:sp macro="" textlink="">
      <xdr:nvSpPr>
        <xdr:cNvPr id="26425" name="Rectangle 129"/>
        <xdr:cNvSpPr>
          <a:spLocks noChangeArrowheads="1"/>
        </xdr:cNvSpPr>
      </xdr:nvSpPr>
      <xdr:spPr bwMode="auto">
        <a:xfrm>
          <a:off x="1228725" y="7200900"/>
          <a:ext cx="45053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31</xdr:col>
      <xdr:colOff>104775</xdr:colOff>
      <xdr:row>56</xdr:row>
      <xdr:rowOff>0</xdr:rowOff>
    </xdr:to>
    <xdr:cxnSp macro="">
      <xdr:nvCxnSpPr>
        <xdr:cNvPr id="26426" name="AutoShape 83"/>
        <xdr:cNvCxnSpPr>
          <a:cxnSpLocks noChangeShapeType="1"/>
        </xdr:cNvCxnSpPr>
      </xdr:nvCxnSpPr>
      <xdr:spPr bwMode="auto">
        <a:xfrm flipV="1">
          <a:off x="1219200" y="9086850"/>
          <a:ext cx="4533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lg"/>
          <a:tailEnd type="stealth" w="med" len="lg"/>
        </a:ln>
      </xdr:spPr>
    </xdr:cxnSp>
    <xdr:clientData/>
  </xdr:twoCellAnchor>
  <xdr:twoCellAnchor>
    <xdr:from>
      <xdr:col>43</xdr:col>
      <xdr:colOff>123825</xdr:colOff>
      <xdr:row>52</xdr:row>
      <xdr:rowOff>57150</xdr:rowOff>
    </xdr:from>
    <xdr:to>
      <xdr:col>56</xdr:col>
      <xdr:colOff>0</xdr:colOff>
      <xdr:row>52</xdr:row>
      <xdr:rowOff>57150</xdr:rowOff>
    </xdr:to>
    <xdr:cxnSp macro="">
      <xdr:nvCxnSpPr>
        <xdr:cNvPr id="26427" name="AutoShape 125"/>
        <xdr:cNvCxnSpPr>
          <a:cxnSpLocks noChangeShapeType="1"/>
        </xdr:cNvCxnSpPr>
      </xdr:nvCxnSpPr>
      <xdr:spPr bwMode="auto">
        <a:xfrm>
          <a:off x="7943850" y="8496300"/>
          <a:ext cx="22288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19</xdr:col>
      <xdr:colOff>85725</xdr:colOff>
      <xdr:row>55</xdr:row>
      <xdr:rowOff>0</xdr:rowOff>
    </xdr:from>
    <xdr:to>
      <xdr:col>31</xdr:col>
      <xdr:colOff>76200</xdr:colOff>
      <xdr:row>55</xdr:row>
      <xdr:rowOff>0</xdr:rowOff>
    </xdr:to>
    <xdr:cxnSp macro="">
      <xdr:nvCxnSpPr>
        <xdr:cNvPr id="26428" name="AutoShape 128"/>
        <xdr:cNvCxnSpPr>
          <a:cxnSpLocks noChangeShapeType="1"/>
        </xdr:cNvCxnSpPr>
      </xdr:nvCxnSpPr>
      <xdr:spPr bwMode="auto">
        <a:xfrm flipV="1">
          <a:off x="3562350" y="8924925"/>
          <a:ext cx="21621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</xdr:col>
      <xdr:colOff>95250</xdr:colOff>
      <xdr:row>45</xdr:row>
      <xdr:rowOff>0</xdr:rowOff>
    </xdr:from>
    <xdr:to>
      <xdr:col>8</xdr:col>
      <xdr:colOff>19050</xdr:colOff>
      <xdr:row>46</xdr:row>
      <xdr:rowOff>123825</xdr:rowOff>
    </xdr:to>
    <xdr:sp macro="" textlink="">
      <xdr:nvSpPr>
        <xdr:cNvPr id="26429" name="Oval 112"/>
        <xdr:cNvSpPr>
          <a:spLocks noChangeAspect="1" noChangeArrowheads="1"/>
        </xdr:cNvSpPr>
      </xdr:nvSpPr>
      <xdr:spPr bwMode="auto">
        <a:xfrm>
          <a:off x="1181100" y="7305675"/>
          <a:ext cx="285750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133350</xdr:colOff>
      <xdr:row>45</xdr:row>
      <xdr:rowOff>9525</xdr:rowOff>
    </xdr:from>
    <xdr:to>
      <xdr:col>20</xdr:col>
      <xdr:colOff>9525</xdr:colOff>
      <xdr:row>46</xdr:row>
      <xdr:rowOff>76200</xdr:rowOff>
    </xdr:to>
    <xdr:sp macro="" textlink="">
      <xdr:nvSpPr>
        <xdr:cNvPr id="26430" name="Oval 113"/>
        <xdr:cNvSpPr>
          <a:spLocks noChangeAspect="1" noChangeArrowheads="1"/>
        </xdr:cNvSpPr>
      </xdr:nvSpPr>
      <xdr:spPr bwMode="auto">
        <a:xfrm>
          <a:off x="3429000" y="731520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47625</xdr:colOff>
      <xdr:row>45</xdr:row>
      <xdr:rowOff>9525</xdr:rowOff>
    </xdr:from>
    <xdr:to>
      <xdr:col>31</xdr:col>
      <xdr:colOff>161925</xdr:colOff>
      <xdr:row>46</xdr:row>
      <xdr:rowOff>133350</xdr:rowOff>
    </xdr:to>
    <xdr:sp macro="" textlink="">
      <xdr:nvSpPr>
        <xdr:cNvPr id="26431" name="Oval 114"/>
        <xdr:cNvSpPr>
          <a:spLocks noChangeAspect="1" noChangeArrowheads="1"/>
        </xdr:cNvSpPr>
      </xdr:nvSpPr>
      <xdr:spPr bwMode="auto">
        <a:xfrm>
          <a:off x="5514975" y="7315200"/>
          <a:ext cx="29527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161925</xdr:colOff>
      <xdr:row>34</xdr:row>
      <xdr:rowOff>28575</xdr:rowOff>
    </xdr:from>
    <xdr:to>
      <xdr:col>31</xdr:col>
      <xdr:colOff>85725</xdr:colOff>
      <xdr:row>44</xdr:row>
      <xdr:rowOff>133350</xdr:rowOff>
    </xdr:to>
    <xdr:sp macro="" textlink="">
      <xdr:nvSpPr>
        <xdr:cNvPr id="26432" name="Rectangle 136"/>
        <xdr:cNvSpPr>
          <a:spLocks noChangeArrowheads="1"/>
        </xdr:cNvSpPr>
      </xdr:nvSpPr>
      <xdr:spPr bwMode="auto">
        <a:xfrm>
          <a:off x="5629275" y="5553075"/>
          <a:ext cx="1047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28575</xdr:colOff>
      <xdr:row>34</xdr:row>
      <xdr:rowOff>38100</xdr:rowOff>
    </xdr:from>
    <xdr:to>
      <xdr:col>25</xdr:col>
      <xdr:colOff>133350</xdr:colOff>
      <xdr:row>44</xdr:row>
      <xdr:rowOff>142875</xdr:rowOff>
    </xdr:to>
    <xdr:sp macro="" textlink="">
      <xdr:nvSpPr>
        <xdr:cNvPr id="26433" name="Rectangle 135"/>
        <xdr:cNvSpPr>
          <a:spLocks noChangeArrowheads="1"/>
        </xdr:cNvSpPr>
      </xdr:nvSpPr>
      <xdr:spPr bwMode="auto">
        <a:xfrm>
          <a:off x="4591050" y="5562600"/>
          <a:ext cx="1047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34</xdr:row>
      <xdr:rowOff>28575</xdr:rowOff>
    </xdr:from>
    <xdr:to>
      <xdr:col>13</xdr:col>
      <xdr:colOff>104775</xdr:colOff>
      <xdr:row>44</xdr:row>
      <xdr:rowOff>133350</xdr:rowOff>
    </xdr:to>
    <xdr:sp macro="" textlink="">
      <xdr:nvSpPr>
        <xdr:cNvPr id="26434" name="Rectangle 137"/>
        <xdr:cNvSpPr>
          <a:spLocks noChangeArrowheads="1"/>
        </xdr:cNvSpPr>
      </xdr:nvSpPr>
      <xdr:spPr bwMode="auto">
        <a:xfrm>
          <a:off x="2352675" y="5553075"/>
          <a:ext cx="1047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161925</xdr:colOff>
      <xdr:row>34</xdr:row>
      <xdr:rowOff>9525</xdr:rowOff>
    </xdr:from>
    <xdr:to>
      <xdr:col>7</xdr:col>
      <xdr:colOff>85725</xdr:colOff>
      <xdr:row>44</xdr:row>
      <xdr:rowOff>114300</xdr:rowOff>
    </xdr:to>
    <xdr:sp macro="" textlink="">
      <xdr:nvSpPr>
        <xdr:cNvPr id="26435" name="Rectangle 111"/>
        <xdr:cNvSpPr>
          <a:spLocks noChangeArrowheads="1"/>
        </xdr:cNvSpPr>
      </xdr:nvSpPr>
      <xdr:spPr bwMode="auto">
        <a:xfrm>
          <a:off x="1247775" y="5534025"/>
          <a:ext cx="1047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152400</xdr:colOff>
      <xdr:row>44</xdr:row>
      <xdr:rowOff>123825</xdr:rowOff>
    </xdr:from>
    <xdr:to>
      <xdr:col>31</xdr:col>
      <xdr:colOff>95250</xdr:colOff>
      <xdr:row>45</xdr:row>
      <xdr:rowOff>66675</xdr:rowOff>
    </xdr:to>
    <xdr:sp macro="" textlink="">
      <xdr:nvSpPr>
        <xdr:cNvPr id="26436" name="Rectangle 139"/>
        <xdr:cNvSpPr>
          <a:spLocks noChangeArrowheads="1"/>
        </xdr:cNvSpPr>
      </xdr:nvSpPr>
      <xdr:spPr bwMode="auto">
        <a:xfrm>
          <a:off x="1238250" y="7267575"/>
          <a:ext cx="450532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49</xdr:row>
      <xdr:rowOff>66675</xdr:rowOff>
    </xdr:from>
    <xdr:to>
      <xdr:col>32</xdr:col>
      <xdr:colOff>57150</xdr:colOff>
      <xdr:row>53</xdr:row>
      <xdr:rowOff>85725</xdr:rowOff>
    </xdr:to>
    <xdr:sp macro="" textlink="">
      <xdr:nvSpPr>
        <xdr:cNvPr id="26437" name="Rectangle 163" descr="5%"/>
        <xdr:cNvSpPr>
          <a:spLocks noChangeArrowheads="1"/>
        </xdr:cNvSpPr>
      </xdr:nvSpPr>
      <xdr:spPr bwMode="auto">
        <a:xfrm>
          <a:off x="1171575" y="8020050"/>
          <a:ext cx="4714875" cy="666750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123825</xdr:colOff>
      <xdr:row>45</xdr:row>
      <xdr:rowOff>76200</xdr:rowOff>
    </xdr:from>
    <xdr:to>
      <xdr:col>11</xdr:col>
      <xdr:colOff>47625</xdr:colOff>
      <xdr:row>46</xdr:row>
      <xdr:rowOff>19050</xdr:rowOff>
    </xdr:to>
    <xdr:sp macro="" textlink="">
      <xdr:nvSpPr>
        <xdr:cNvPr id="26438" name="Rectangle 164"/>
        <xdr:cNvSpPr>
          <a:spLocks noChangeArrowheads="1"/>
        </xdr:cNvSpPr>
      </xdr:nvSpPr>
      <xdr:spPr bwMode="auto">
        <a:xfrm>
          <a:off x="1933575" y="738187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9525</xdr:colOff>
      <xdr:row>45</xdr:row>
      <xdr:rowOff>85725</xdr:rowOff>
    </xdr:from>
    <xdr:to>
      <xdr:col>15</xdr:col>
      <xdr:colOff>114300</xdr:colOff>
      <xdr:row>46</xdr:row>
      <xdr:rowOff>28575</xdr:rowOff>
    </xdr:to>
    <xdr:sp macro="" textlink="">
      <xdr:nvSpPr>
        <xdr:cNvPr id="26439" name="Rectangle 191"/>
        <xdr:cNvSpPr>
          <a:spLocks noChangeArrowheads="1"/>
        </xdr:cNvSpPr>
      </xdr:nvSpPr>
      <xdr:spPr bwMode="auto">
        <a:xfrm>
          <a:off x="2762250" y="739140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114300</xdr:colOff>
      <xdr:row>45</xdr:row>
      <xdr:rowOff>66675</xdr:rowOff>
    </xdr:from>
    <xdr:to>
      <xdr:col>23</xdr:col>
      <xdr:colOff>38100</xdr:colOff>
      <xdr:row>46</xdr:row>
      <xdr:rowOff>9525</xdr:rowOff>
    </xdr:to>
    <xdr:sp macro="" textlink="">
      <xdr:nvSpPr>
        <xdr:cNvPr id="26440" name="Rectangle 217"/>
        <xdr:cNvSpPr>
          <a:spLocks noChangeArrowheads="1"/>
        </xdr:cNvSpPr>
      </xdr:nvSpPr>
      <xdr:spPr bwMode="auto">
        <a:xfrm>
          <a:off x="4133850" y="73723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28575</xdr:colOff>
      <xdr:row>45</xdr:row>
      <xdr:rowOff>66675</xdr:rowOff>
    </xdr:from>
    <xdr:to>
      <xdr:col>27</xdr:col>
      <xdr:colOff>133350</xdr:colOff>
      <xdr:row>46</xdr:row>
      <xdr:rowOff>9525</xdr:rowOff>
    </xdr:to>
    <xdr:sp macro="" textlink="">
      <xdr:nvSpPr>
        <xdr:cNvPr id="26441" name="Rectangle 243"/>
        <xdr:cNvSpPr>
          <a:spLocks noChangeArrowheads="1"/>
        </xdr:cNvSpPr>
      </xdr:nvSpPr>
      <xdr:spPr bwMode="auto">
        <a:xfrm>
          <a:off x="4953000" y="73723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152400</xdr:rowOff>
    </xdr:from>
    <xdr:to>
      <xdr:col>1</xdr:col>
      <xdr:colOff>171450</xdr:colOff>
      <xdr:row>32</xdr:row>
      <xdr:rowOff>133350</xdr:rowOff>
    </xdr:to>
    <xdr:cxnSp macro="">
      <xdr:nvCxnSpPr>
        <xdr:cNvPr id="26442" name="AutoShape 264"/>
        <xdr:cNvCxnSpPr>
          <a:cxnSpLocks noChangeShapeType="1"/>
        </xdr:cNvCxnSpPr>
      </xdr:nvCxnSpPr>
      <xdr:spPr bwMode="auto">
        <a:xfrm>
          <a:off x="352425" y="962025"/>
          <a:ext cx="0" cy="437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35</xdr:col>
      <xdr:colOff>0</xdr:colOff>
      <xdr:row>34</xdr:row>
      <xdr:rowOff>28575</xdr:rowOff>
    </xdr:from>
    <xdr:to>
      <xdr:col>35</xdr:col>
      <xdr:colOff>0</xdr:colOff>
      <xdr:row>44</xdr:row>
      <xdr:rowOff>133350</xdr:rowOff>
    </xdr:to>
    <xdr:cxnSp macro="">
      <xdr:nvCxnSpPr>
        <xdr:cNvPr id="26443" name="AutoShape 268"/>
        <xdr:cNvCxnSpPr>
          <a:cxnSpLocks noChangeShapeType="1"/>
        </xdr:cNvCxnSpPr>
      </xdr:nvCxnSpPr>
      <xdr:spPr bwMode="auto">
        <a:xfrm>
          <a:off x="6372225" y="5553075"/>
          <a:ext cx="0" cy="17240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25</xdr:col>
      <xdr:colOff>171450</xdr:colOff>
      <xdr:row>34</xdr:row>
      <xdr:rowOff>38100</xdr:rowOff>
    </xdr:from>
    <xdr:to>
      <xdr:col>36</xdr:col>
      <xdr:colOff>76200</xdr:colOff>
      <xdr:row>34</xdr:row>
      <xdr:rowOff>38100</xdr:rowOff>
    </xdr:to>
    <xdr:sp macro="" textlink="">
      <xdr:nvSpPr>
        <xdr:cNvPr id="26444" name="Line 269"/>
        <xdr:cNvSpPr>
          <a:spLocks noChangeShapeType="1"/>
        </xdr:cNvSpPr>
      </xdr:nvSpPr>
      <xdr:spPr bwMode="auto">
        <a:xfrm flipV="1">
          <a:off x="4733925" y="55626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152400</xdr:colOff>
      <xdr:row>45</xdr:row>
      <xdr:rowOff>114300</xdr:rowOff>
    </xdr:from>
    <xdr:to>
      <xdr:col>36</xdr:col>
      <xdr:colOff>142875</xdr:colOff>
      <xdr:row>45</xdr:row>
      <xdr:rowOff>114300</xdr:rowOff>
    </xdr:to>
    <xdr:sp macro="" textlink="">
      <xdr:nvSpPr>
        <xdr:cNvPr id="26445" name="Line 270"/>
        <xdr:cNvSpPr>
          <a:spLocks noChangeShapeType="1"/>
        </xdr:cNvSpPr>
      </xdr:nvSpPr>
      <xdr:spPr bwMode="auto">
        <a:xfrm flipV="1">
          <a:off x="5257800" y="74199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95250</xdr:colOff>
      <xdr:row>46</xdr:row>
      <xdr:rowOff>142875</xdr:rowOff>
    </xdr:from>
    <xdr:to>
      <xdr:col>6</xdr:col>
      <xdr:colOff>47625</xdr:colOff>
      <xdr:row>46</xdr:row>
      <xdr:rowOff>142875</xdr:rowOff>
    </xdr:to>
    <xdr:sp macro="" textlink="">
      <xdr:nvSpPr>
        <xdr:cNvPr id="26446" name="Line 271"/>
        <xdr:cNvSpPr>
          <a:spLocks noChangeShapeType="1"/>
        </xdr:cNvSpPr>
      </xdr:nvSpPr>
      <xdr:spPr bwMode="auto">
        <a:xfrm flipV="1">
          <a:off x="95250" y="7610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85725</xdr:colOff>
      <xdr:row>62</xdr:row>
      <xdr:rowOff>57150</xdr:rowOff>
    </xdr:from>
    <xdr:to>
      <xdr:col>55</xdr:col>
      <xdr:colOff>133350</xdr:colOff>
      <xdr:row>62</xdr:row>
      <xdr:rowOff>57150</xdr:rowOff>
    </xdr:to>
    <xdr:cxnSp macro="">
      <xdr:nvCxnSpPr>
        <xdr:cNvPr id="26447" name="AutoShape 280"/>
        <xdr:cNvCxnSpPr>
          <a:cxnSpLocks noChangeShapeType="1"/>
        </xdr:cNvCxnSpPr>
      </xdr:nvCxnSpPr>
      <xdr:spPr bwMode="auto">
        <a:xfrm flipV="1">
          <a:off x="8991600" y="10172700"/>
          <a:ext cx="11334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</xdr:col>
      <xdr:colOff>142875</xdr:colOff>
      <xdr:row>45</xdr:row>
      <xdr:rowOff>76200</xdr:rowOff>
    </xdr:from>
    <xdr:to>
      <xdr:col>6</xdr:col>
      <xdr:colOff>142875</xdr:colOff>
      <xdr:row>56</xdr:row>
      <xdr:rowOff>104775</xdr:rowOff>
    </xdr:to>
    <xdr:sp macro="" textlink="">
      <xdr:nvSpPr>
        <xdr:cNvPr id="26448" name="Line 281"/>
        <xdr:cNvSpPr>
          <a:spLocks noChangeShapeType="1"/>
        </xdr:cNvSpPr>
      </xdr:nvSpPr>
      <xdr:spPr bwMode="auto">
        <a:xfrm flipH="1">
          <a:off x="1228725" y="7381875"/>
          <a:ext cx="0" cy="180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95250</xdr:colOff>
      <xdr:row>55</xdr:row>
      <xdr:rowOff>66675</xdr:rowOff>
    </xdr:from>
    <xdr:to>
      <xdr:col>44</xdr:col>
      <xdr:colOff>95250</xdr:colOff>
      <xdr:row>63</xdr:row>
      <xdr:rowOff>104775</xdr:rowOff>
    </xdr:to>
    <xdr:sp macro="" textlink="">
      <xdr:nvSpPr>
        <xdr:cNvPr id="26449" name="Line 282"/>
        <xdr:cNvSpPr>
          <a:spLocks noChangeShapeType="1"/>
        </xdr:cNvSpPr>
      </xdr:nvSpPr>
      <xdr:spPr bwMode="auto">
        <a:xfrm>
          <a:off x="8096250" y="89916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44</xdr:row>
      <xdr:rowOff>123825</xdr:rowOff>
    </xdr:from>
    <xdr:to>
      <xdr:col>31</xdr:col>
      <xdr:colOff>85725</xdr:colOff>
      <xdr:row>56</xdr:row>
      <xdr:rowOff>76200</xdr:rowOff>
    </xdr:to>
    <xdr:sp macro="" textlink="">
      <xdr:nvSpPr>
        <xdr:cNvPr id="26450" name="Line 283"/>
        <xdr:cNvSpPr>
          <a:spLocks noChangeShapeType="1"/>
        </xdr:cNvSpPr>
      </xdr:nvSpPr>
      <xdr:spPr bwMode="auto">
        <a:xfrm>
          <a:off x="5734050" y="7267575"/>
          <a:ext cx="0" cy="1895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5</xdr:row>
      <xdr:rowOff>152400</xdr:rowOff>
    </xdr:from>
    <xdr:to>
      <xdr:col>20</xdr:col>
      <xdr:colOff>47625</xdr:colOff>
      <xdr:row>5</xdr:row>
      <xdr:rowOff>152400</xdr:rowOff>
    </xdr:to>
    <xdr:sp macro="" textlink="">
      <xdr:nvSpPr>
        <xdr:cNvPr id="26451" name="Line 285"/>
        <xdr:cNvSpPr>
          <a:spLocks noChangeShapeType="1"/>
        </xdr:cNvSpPr>
      </xdr:nvSpPr>
      <xdr:spPr bwMode="auto">
        <a:xfrm>
          <a:off x="85725" y="962025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4</xdr:row>
      <xdr:rowOff>104775</xdr:rowOff>
    </xdr:from>
    <xdr:to>
      <xdr:col>21</xdr:col>
      <xdr:colOff>152400</xdr:colOff>
      <xdr:row>5</xdr:row>
      <xdr:rowOff>152400</xdr:rowOff>
    </xdr:to>
    <xdr:sp macro="" textlink="">
      <xdr:nvSpPr>
        <xdr:cNvPr id="26452" name="Line 287"/>
        <xdr:cNvSpPr>
          <a:spLocks noChangeShapeType="1"/>
        </xdr:cNvSpPr>
      </xdr:nvSpPr>
      <xdr:spPr bwMode="auto">
        <a:xfrm flipV="1">
          <a:off x="3514725" y="752475"/>
          <a:ext cx="47625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104775</xdr:colOff>
      <xdr:row>32</xdr:row>
      <xdr:rowOff>133350</xdr:rowOff>
    </xdr:from>
    <xdr:to>
      <xdr:col>5</xdr:col>
      <xdr:colOff>76200</xdr:colOff>
      <xdr:row>32</xdr:row>
      <xdr:rowOff>133350</xdr:rowOff>
    </xdr:to>
    <xdr:sp macro="" textlink="">
      <xdr:nvSpPr>
        <xdr:cNvPr id="26453" name="Line 290"/>
        <xdr:cNvSpPr>
          <a:spLocks noChangeShapeType="1"/>
        </xdr:cNvSpPr>
      </xdr:nvSpPr>
      <xdr:spPr bwMode="auto">
        <a:xfrm>
          <a:off x="285750" y="53340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4</xdr:row>
      <xdr:rowOff>104775</xdr:rowOff>
    </xdr:from>
    <xdr:to>
      <xdr:col>35</xdr:col>
      <xdr:colOff>133350</xdr:colOff>
      <xdr:row>31</xdr:row>
      <xdr:rowOff>47625</xdr:rowOff>
    </xdr:to>
    <xdr:cxnSp macro="">
      <xdr:nvCxnSpPr>
        <xdr:cNvPr id="26454" name="AutoShape 291"/>
        <xdr:cNvCxnSpPr>
          <a:cxnSpLocks noChangeShapeType="1"/>
        </xdr:cNvCxnSpPr>
      </xdr:nvCxnSpPr>
      <xdr:spPr bwMode="auto">
        <a:xfrm>
          <a:off x="3905250" y="752475"/>
          <a:ext cx="2600325" cy="4333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33</xdr:col>
      <xdr:colOff>19050</xdr:colOff>
      <xdr:row>31</xdr:row>
      <xdr:rowOff>38100</xdr:rowOff>
    </xdr:from>
    <xdr:to>
      <xdr:col>35</xdr:col>
      <xdr:colOff>123825</xdr:colOff>
      <xdr:row>32</xdr:row>
      <xdr:rowOff>152400</xdr:rowOff>
    </xdr:to>
    <xdr:sp macro="" textlink="">
      <xdr:nvSpPr>
        <xdr:cNvPr id="26455" name="Line 292"/>
        <xdr:cNvSpPr>
          <a:spLocks noChangeShapeType="1"/>
        </xdr:cNvSpPr>
      </xdr:nvSpPr>
      <xdr:spPr bwMode="auto">
        <a:xfrm flipV="1">
          <a:off x="6029325" y="5076825"/>
          <a:ext cx="46672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152400</xdr:rowOff>
    </xdr:from>
    <xdr:to>
      <xdr:col>17</xdr:col>
      <xdr:colOff>161925</xdr:colOff>
      <xdr:row>5</xdr:row>
      <xdr:rowOff>66675</xdr:rowOff>
    </xdr:to>
    <xdr:sp macro="" textlink="">
      <xdr:nvSpPr>
        <xdr:cNvPr id="26456" name="Line 302"/>
        <xdr:cNvSpPr>
          <a:spLocks noChangeShapeType="1"/>
        </xdr:cNvSpPr>
      </xdr:nvSpPr>
      <xdr:spPr bwMode="auto">
        <a:xfrm flipH="1" flipV="1">
          <a:off x="2943225" y="638175"/>
          <a:ext cx="3333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28575</xdr:colOff>
      <xdr:row>3</xdr:row>
      <xdr:rowOff>152400</xdr:rowOff>
    </xdr:from>
    <xdr:to>
      <xdr:col>16</xdr:col>
      <xdr:colOff>0</xdr:colOff>
      <xdr:row>3</xdr:row>
      <xdr:rowOff>152400</xdr:rowOff>
    </xdr:to>
    <xdr:sp macro="" textlink="">
      <xdr:nvSpPr>
        <xdr:cNvPr id="26457" name="Line 303"/>
        <xdr:cNvSpPr>
          <a:spLocks noChangeShapeType="1"/>
        </xdr:cNvSpPr>
      </xdr:nvSpPr>
      <xdr:spPr bwMode="auto">
        <a:xfrm flipH="1">
          <a:off x="2381250" y="63817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28575</xdr:colOff>
      <xdr:row>23</xdr:row>
      <xdr:rowOff>152400</xdr:rowOff>
    </xdr:from>
    <xdr:to>
      <xdr:col>36</xdr:col>
      <xdr:colOff>0</xdr:colOff>
      <xdr:row>23</xdr:row>
      <xdr:rowOff>152400</xdr:rowOff>
    </xdr:to>
    <xdr:sp macro="" textlink="">
      <xdr:nvSpPr>
        <xdr:cNvPr id="26458" name="Line 339"/>
        <xdr:cNvSpPr>
          <a:spLocks noChangeShapeType="1"/>
        </xdr:cNvSpPr>
      </xdr:nvSpPr>
      <xdr:spPr bwMode="auto">
        <a:xfrm flipH="1">
          <a:off x="6038850" y="3895725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19050</xdr:colOff>
      <xdr:row>34</xdr:row>
      <xdr:rowOff>19050</xdr:rowOff>
    </xdr:from>
    <xdr:to>
      <xdr:col>36</xdr:col>
      <xdr:colOff>19050</xdr:colOff>
      <xdr:row>45</xdr:row>
      <xdr:rowOff>104775</xdr:rowOff>
    </xdr:to>
    <xdr:cxnSp macro="">
      <xdr:nvCxnSpPr>
        <xdr:cNvPr id="26459" name="AutoShape 347"/>
        <xdr:cNvCxnSpPr>
          <a:cxnSpLocks noChangeShapeType="1"/>
        </xdr:cNvCxnSpPr>
      </xdr:nvCxnSpPr>
      <xdr:spPr bwMode="auto">
        <a:xfrm>
          <a:off x="6572250" y="5543550"/>
          <a:ext cx="0" cy="18669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28</xdr:col>
      <xdr:colOff>142875</xdr:colOff>
      <xdr:row>44</xdr:row>
      <xdr:rowOff>123825</xdr:rowOff>
    </xdr:from>
    <xdr:to>
      <xdr:col>34</xdr:col>
      <xdr:colOff>95250</xdr:colOff>
      <xdr:row>44</xdr:row>
      <xdr:rowOff>123825</xdr:rowOff>
    </xdr:to>
    <xdr:sp macro="" textlink="">
      <xdr:nvSpPr>
        <xdr:cNvPr id="26460" name="Line 348"/>
        <xdr:cNvSpPr>
          <a:spLocks noChangeShapeType="1"/>
        </xdr:cNvSpPr>
      </xdr:nvSpPr>
      <xdr:spPr bwMode="auto">
        <a:xfrm flipV="1">
          <a:off x="5248275" y="72675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41</xdr:row>
      <xdr:rowOff>38100</xdr:rowOff>
    </xdr:from>
    <xdr:to>
      <xdr:col>34</xdr:col>
      <xdr:colOff>0</xdr:colOff>
      <xdr:row>44</xdr:row>
      <xdr:rowOff>123825</xdr:rowOff>
    </xdr:to>
    <xdr:cxnSp macro="">
      <xdr:nvCxnSpPr>
        <xdr:cNvPr id="26461" name="AutoShape 350"/>
        <xdr:cNvCxnSpPr>
          <a:cxnSpLocks noChangeShapeType="1"/>
        </xdr:cNvCxnSpPr>
      </xdr:nvCxnSpPr>
      <xdr:spPr bwMode="auto">
        <a:xfrm flipH="1">
          <a:off x="6191250" y="6696075"/>
          <a:ext cx="0" cy="571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30</xdr:col>
      <xdr:colOff>95250</xdr:colOff>
      <xdr:row>35</xdr:row>
      <xdr:rowOff>76200</xdr:rowOff>
    </xdr:from>
    <xdr:to>
      <xdr:col>34</xdr:col>
      <xdr:colOff>76200</xdr:colOff>
      <xdr:row>35</xdr:row>
      <xdr:rowOff>76200</xdr:rowOff>
    </xdr:to>
    <xdr:sp macro="" textlink="">
      <xdr:nvSpPr>
        <xdr:cNvPr id="26462" name="Line 351"/>
        <xdr:cNvSpPr>
          <a:spLocks noChangeShapeType="1"/>
        </xdr:cNvSpPr>
      </xdr:nvSpPr>
      <xdr:spPr bwMode="auto">
        <a:xfrm flipH="1">
          <a:off x="5562600" y="57626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35</xdr:row>
      <xdr:rowOff>114300</xdr:rowOff>
    </xdr:from>
    <xdr:to>
      <xdr:col>33</xdr:col>
      <xdr:colOff>0</xdr:colOff>
      <xdr:row>41</xdr:row>
      <xdr:rowOff>9525</xdr:rowOff>
    </xdr:to>
    <xdr:cxnSp macro="">
      <xdr:nvCxnSpPr>
        <xdr:cNvPr id="26463" name="AutoShape 359"/>
        <xdr:cNvCxnSpPr>
          <a:cxnSpLocks noChangeShapeType="1"/>
        </xdr:cNvCxnSpPr>
      </xdr:nvCxnSpPr>
      <xdr:spPr bwMode="auto">
        <a:xfrm flipH="1">
          <a:off x="6010275" y="5800725"/>
          <a:ext cx="0" cy="866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34</xdr:col>
      <xdr:colOff>0</xdr:colOff>
      <xdr:row>35</xdr:row>
      <xdr:rowOff>38100</xdr:rowOff>
    </xdr:from>
    <xdr:to>
      <xdr:col>34</xdr:col>
      <xdr:colOff>0</xdr:colOff>
      <xdr:row>41</xdr:row>
      <xdr:rowOff>76200</xdr:rowOff>
    </xdr:to>
    <xdr:cxnSp macro="">
      <xdr:nvCxnSpPr>
        <xdr:cNvPr id="26464" name="AutoShape 361"/>
        <xdr:cNvCxnSpPr>
          <a:cxnSpLocks noChangeShapeType="1"/>
        </xdr:cNvCxnSpPr>
      </xdr:nvCxnSpPr>
      <xdr:spPr bwMode="auto">
        <a:xfrm flipH="1">
          <a:off x="6191250" y="5724525"/>
          <a:ext cx="0" cy="1009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30</xdr:col>
      <xdr:colOff>142875</xdr:colOff>
      <xdr:row>41</xdr:row>
      <xdr:rowOff>57150</xdr:rowOff>
    </xdr:from>
    <xdr:to>
      <xdr:col>34</xdr:col>
      <xdr:colOff>104775</xdr:colOff>
      <xdr:row>41</xdr:row>
      <xdr:rowOff>57150</xdr:rowOff>
    </xdr:to>
    <xdr:sp macro="" textlink="">
      <xdr:nvSpPr>
        <xdr:cNvPr id="26465" name="Line 370"/>
        <xdr:cNvSpPr>
          <a:spLocks noChangeShapeType="1"/>
        </xdr:cNvSpPr>
      </xdr:nvSpPr>
      <xdr:spPr bwMode="auto">
        <a:xfrm flipH="1">
          <a:off x="5610225" y="671512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43</xdr:row>
      <xdr:rowOff>142875</xdr:rowOff>
    </xdr:from>
    <xdr:to>
      <xdr:col>19</xdr:col>
      <xdr:colOff>66675</xdr:colOff>
      <xdr:row>55</xdr:row>
      <xdr:rowOff>57150</xdr:rowOff>
    </xdr:to>
    <xdr:sp macro="" textlink="">
      <xdr:nvSpPr>
        <xdr:cNvPr id="26466" name="Line 376"/>
        <xdr:cNvSpPr>
          <a:spLocks noChangeShapeType="1"/>
        </xdr:cNvSpPr>
      </xdr:nvSpPr>
      <xdr:spPr bwMode="auto">
        <a:xfrm>
          <a:off x="3543300" y="7124700"/>
          <a:ext cx="0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0</xdr:colOff>
      <xdr:row>65</xdr:row>
      <xdr:rowOff>19050</xdr:rowOff>
    </xdr:from>
    <xdr:to>
      <xdr:col>57</xdr:col>
      <xdr:colOff>171450</xdr:colOff>
      <xdr:row>65</xdr:row>
      <xdr:rowOff>19050</xdr:rowOff>
    </xdr:to>
    <xdr:cxnSp macro="">
      <xdr:nvCxnSpPr>
        <xdr:cNvPr id="26467" name="AutoShape 377"/>
        <xdr:cNvCxnSpPr>
          <a:cxnSpLocks noChangeShapeType="1"/>
        </xdr:cNvCxnSpPr>
      </xdr:nvCxnSpPr>
      <xdr:spPr bwMode="auto">
        <a:xfrm flipV="1">
          <a:off x="9448800" y="10620375"/>
          <a:ext cx="10763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59</xdr:col>
      <xdr:colOff>85725</xdr:colOff>
      <xdr:row>52</xdr:row>
      <xdr:rowOff>114300</xdr:rowOff>
    </xdr:from>
    <xdr:to>
      <xdr:col>59</xdr:col>
      <xdr:colOff>85725</xdr:colOff>
      <xdr:row>61</xdr:row>
      <xdr:rowOff>133350</xdr:rowOff>
    </xdr:to>
    <xdr:sp macro="" textlink="">
      <xdr:nvSpPr>
        <xdr:cNvPr id="26468" name="Line 379"/>
        <xdr:cNvSpPr>
          <a:spLocks noChangeShapeType="1"/>
        </xdr:cNvSpPr>
      </xdr:nvSpPr>
      <xdr:spPr bwMode="auto">
        <a:xfrm>
          <a:off x="10801350" y="8553450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35</xdr:row>
      <xdr:rowOff>123825</xdr:rowOff>
    </xdr:from>
    <xdr:to>
      <xdr:col>33</xdr:col>
      <xdr:colOff>9525</xdr:colOff>
      <xdr:row>35</xdr:row>
      <xdr:rowOff>123825</xdr:rowOff>
    </xdr:to>
    <xdr:sp macro="" textlink="">
      <xdr:nvSpPr>
        <xdr:cNvPr id="26469" name="Line 380"/>
        <xdr:cNvSpPr>
          <a:spLocks noChangeShapeType="1"/>
        </xdr:cNvSpPr>
      </xdr:nvSpPr>
      <xdr:spPr bwMode="auto">
        <a:xfrm flipH="1">
          <a:off x="5286375" y="581025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161925</xdr:colOff>
      <xdr:row>41</xdr:row>
      <xdr:rowOff>0</xdr:rowOff>
    </xdr:from>
    <xdr:to>
      <xdr:col>32</xdr:col>
      <xdr:colOff>171450</xdr:colOff>
      <xdr:row>41</xdr:row>
      <xdr:rowOff>0</xdr:rowOff>
    </xdr:to>
    <xdr:sp macro="" textlink="">
      <xdr:nvSpPr>
        <xdr:cNvPr id="26470" name="Line 381"/>
        <xdr:cNvSpPr>
          <a:spLocks noChangeShapeType="1"/>
        </xdr:cNvSpPr>
      </xdr:nvSpPr>
      <xdr:spPr bwMode="auto">
        <a:xfrm flipH="1">
          <a:off x="5267325" y="66579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32</xdr:row>
      <xdr:rowOff>123825</xdr:rowOff>
    </xdr:from>
    <xdr:to>
      <xdr:col>33</xdr:col>
      <xdr:colOff>76200</xdr:colOff>
      <xdr:row>33</xdr:row>
      <xdr:rowOff>76200</xdr:rowOff>
    </xdr:to>
    <xdr:sp macro="" textlink="">
      <xdr:nvSpPr>
        <xdr:cNvPr id="26471" name="Rectangle 86"/>
        <xdr:cNvSpPr>
          <a:spLocks noChangeAspect="1" noChangeArrowheads="1"/>
        </xdr:cNvSpPr>
      </xdr:nvSpPr>
      <xdr:spPr bwMode="auto">
        <a:xfrm>
          <a:off x="904875" y="5324475"/>
          <a:ext cx="5181600" cy="114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19</xdr:row>
      <xdr:rowOff>19050</xdr:rowOff>
    </xdr:from>
    <xdr:to>
      <xdr:col>26</xdr:col>
      <xdr:colOff>0</xdr:colOff>
      <xdr:row>19</xdr:row>
      <xdr:rowOff>123825</xdr:rowOff>
    </xdr:to>
    <xdr:sp macro="" textlink="">
      <xdr:nvSpPr>
        <xdr:cNvPr id="26472" name="Rectangle 87"/>
        <xdr:cNvSpPr>
          <a:spLocks noChangeArrowheads="1"/>
        </xdr:cNvSpPr>
      </xdr:nvSpPr>
      <xdr:spPr bwMode="auto">
        <a:xfrm>
          <a:off x="2219325" y="3114675"/>
          <a:ext cx="2524125" cy="104775"/>
        </a:xfrm>
        <a:prstGeom prst="rect">
          <a:avLst/>
        </a:prstGeom>
        <a:solidFill>
          <a:srgbClr val="FFFFC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26</xdr:row>
      <xdr:rowOff>9525</xdr:rowOff>
    </xdr:from>
    <xdr:to>
      <xdr:col>9</xdr:col>
      <xdr:colOff>47625</xdr:colOff>
      <xdr:row>32</xdr:row>
      <xdr:rowOff>123825</xdr:rowOff>
    </xdr:to>
    <xdr:sp macro="" textlink="">
      <xdr:nvSpPr>
        <xdr:cNvPr id="26473" name="Rectangle 88"/>
        <xdr:cNvSpPr>
          <a:spLocks noChangeAspect="1" noChangeArrowheads="1"/>
        </xdr:cNvSpPr>
      </xdr:nvSpPr>
      <xdr:spPr bwMode="auto">
        <a:xfrm>
          <a:off x="1562100" y="4238625"/>
          <a:ext cx="114300" cy="108585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19050</xdr:colOff>
      <xdr:row>26</xdr:row>
      <xdr:rowOff>9525</xdr:rowOff>
    </xdr:from>
    <xdr:to>
      <xdr:col>29</xdr:col>
      <xdr:colOff>133350</xdr:colOff>
      <xdr:row>32</xdr:row>
      <xdr:rowOff>123825</xdr:rowOff>
    </xdr:to>
    <xdr:sp macro="" textlink="">
      <xdr:nvSpPr>
        <xdr:cNvPr id="26474" name="Rectangle 89"/>
        <xdr:cNvSpPr>
          <a:spLocks noChangeAspect="1" noChangeArrowheads="1"/>
        </xdr:cNvSpPr>
      </xdr:nvSpPr>
      <xdr:spPr bwMode="auto">
        <a:xfrm>
          <a:off x="5305425" y="4238625"/>
          <a:ext cx="114300" cy="108585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19</xdr:row>
      <xdr:rowOff>114300</xdr:rowOff>
    </xdr:from>
    <xdr:to>
      <xdr:col>3</xdr:col>
      <xdr:colOff>9525</xdr:colOff>
      <xdr:row>32</xdr:row>
      <xdr:rowOff>133350</xdr:rowOff>
    </xdr:to>
    <xdr:cxnSp macro="">
      <xdr:nvCxnSpPr>
        <xdr:cNvPr id="26475" name="AutoShape 100"/>
        <xdr:cNvCxnSpPr>
          <a:cxnSpLocks noChangeShapeType="1"/>
        </xdr:cNvCxnSpPr>
      </xdr:nvCxnSpPr>
      <xdr:spPr bwMode="auto">
        <a:xfrm flipH="1">
          <a:off x="552450" y="3209925"/>
          <a:ext cx="0" cy="21240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19</xdr:row>
      <xdr:rowOff>57150</xdr:rowOff>
    </xdr:to>
    <xdr:cxnSp macro="">
      <xdr:nvCxnSpPr>
        <xdr:cNvPr id="26476" name="AutoShape 101"/>
        <xdr:cNvCxnSpPr>
          <a:cxnSpLocks noChangeShapeType="1"/>
        </xdr:cNvCxnSpPr>
      </xdr:nvCxnSpPr>
      <xdr:spPr bwMode="auto">
        <a:xfrm>
          <a:off x="723900" y="971550"/>
          <a:ext cx="0" cy="21812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38100</xdr:colOff>
      <xdr:row>32</xdr:row>
      <xdr:rowOff>0</xdr:rowOff>
    </xdr:from>
    <xdr:to>
      <xdr:col>29</xdr:col>
      <xdr:colOff>19050</xdr:colOff>
      <xdr:row>32</xdr:row>
      <xdr:rowOff>0</xdr:rowOff>
    </xdr:to>
    <xdr:cxnSp macro="">
      <xdr:nvCxnSpPr>
        <xdr:cNvPr id="26477" name="AutoShape 102"/>
        <xdr:cNvCxnSpPr>
          <a:cxnSpLocks noChangeShapeType="1"/>
        </xdr:cNvCxnSpPr>
      </xdr:nvCxnSpPr>
      <xdr:spPr bwMode="auto">
        <a:xfrm>
          <a:off x="1666875" y="5200650"/>
          <a:ext cx="3638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12</xdr:col>
      <xdr:colOff>114300</xdr:colOff>
      <xdr:row>21</xdr:row>
      <xdr:rowOff>9525</xdr:rowOff>
    </xdr:from>
    <xdr:to>
      <xdr:col>25</xdr:col>
      <xdr:colOff>133350</xdr:colOff>
      <xdr:row>21</xdr:row>
      <xdr:rowOff>9525</xdr:rowOff>
    </xdr:to>
    <xdr:cxnSp macro="">
      <xdr:nvCxnSpPr>
        <xdr:cNvPr id="26478" name="AutoShape 103"/>
        <xdr:cNvCxnSpPr>
          <a:cxnSpLocks noChangeShapeType="1"/>
        </xdr:cNvCxnSpPr>
      </xdr:nvCxnSpPr>
      <xdr:spPr bwMode="auto">
        <a:xfrm>
          <a:off x="2286000" y="3429000"/>
          <a:ext cx="2409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27</xdr:col>
      <xdr:colOff>66675</xdr:colOff>
      <xdr:row>18</xdr:row>
      <xdr:rowOff>133350</xdr:rowOff>
    </xdr:from>
    <xdr:to>
      <xdr:col>30</xdr:col>
      <xdr:colOff>114300</xdr:colOff>
      <xdr:row>25</xdr:row>
      <xdr:rowOff>9525</xdr:rowOff>
    </xdr:to>
    <xdr:cxnSp macro="">
      <xdr:nvCxnSpPr>
        <xdr:cNvPr id="26479" name="AutoShape 104"/>
        <xdr:cNvCxnSpPr>
          <a:cxnSpLocks noChangeShapeType="1"/>
        </xdr:cNvCxnSpPr>
      </xdr:nvCxnSpPr>
      <xdr:spPr bwMode="auto">
        <a:xfrm>
          <a:off x="4991100" y="3048000"/>
          <a:ext cx="590550" cy="10287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161925</xdr:colOff>
      <xdr:row>26</xdr:row>
      <xdr:rowOff>28575</xdr:rowOff>
    </xdr:from>
    <xdr:to>
      <xdr:col>4</xdr:col>
      <xdr:colOff>161925</xdr:colOff>
      <xdr:row>32</xdr:row>
      <xdr:rowOff>133350</xdr:rowOff>
    </xdr:to>
    <xdr:cxnSp macro="">
      <xdr:nvCxnSpPr>
        <xdr:cNvPr id="26480" name="AutoShape 105"/>
        <xdr:cNvCxnSpPr>
          <a:cxnSpLocks noChangeShapeType="1"/>
        </xdr:cNvCxnSpPr>
      </xdr:nvCxnSpPr>
      <xdr:spPr bwMode="auto">
        <a:xfrm>
          <a:off x="885825" y="4257675"/>
          <a:ext cx="0" cy="10763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30</xdr:col>
      <xdr:colOff>152400</xdr:colOff>
      <xdr:row>33</xdr:row>
      <xdr:rowOff>57150</xdr:rowOff>
    </xdr:from>
    <xdr:to>
      <xdr:col>31</xdr:col>
      <xdr:colOff>114300</xdr:colOff>
      <xdr:row>34</xdr:row>
      <xdr:rowOff>38100</xdr:rowOff>
    </xdr:to>
    <xdr:sp macro="" textlink="">
      <xdr:nvSpPr>
        <xdr:cNvPr id="26481" name="Oval 118"/>
        <xdr:cNvSpPr>
          <a:spLocks noChangeAspect="1" noChangeArrowheads="1"/>
        </xdr:cNvSpPr>
      </xdr:nvSpPr>
      <xdr:spPr bwMode="auto">
        <a:xfrm>
          <a:off x="5619750" y="5419725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33</xdr:row>
      <xdr:rowOff>47625</xdr:rowOff>
    </xdr:from>
    <xdr:to>
      <xdr:col>7</xdr:col>
      <xdr:colOff>104775</xdr:colOff>
      <xdr:row>34</xdr:row>
      <xdr:rowOff>28575</xdr:rowOff>
    </xdr:to>
    <xdr:sp macro="" textlink="">
      <xdr:nvSpPr>
        <xdr:cNvPr id="26482" name="Oval 119"/>
        <xdr:cNvSpPr>
          <a:spLocks noChangeAspect="1" noChangeArrowheads="1"/>
        </xdr:cNvSpPr>
      </xdr:nvSpPr>
      <xdr:spPr bwMode="auto">
        <a:xfrm>
          <a:off x="1228725" y="5410200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171450</xdr:colOff>
      <xdr:row>33</xdr:row>
      <xdr:rowOff>76200</xdr:rowOff>
    </xdr:from>
    <xdr:to>
      <xdr:col>13</xdr:col>
      <xdr:colOff>95250</xdr:colOff>
      <xdr:row>34</xdr:row>
      <xdr:rowOff>19050</xdr:rowOff>
    </xdr:to>
    <xdr:sp macro="" textlink="">
      <xdr:nvSpPr>
        <xdr:cNvPr id="26483" name="Rectangle 123"/>
        <xdr:cNvSpPr>
          <a:spLocks noChangeArrowheads="1"/>
        </xdr:cNvSpPr>
      </xdr:nvSpPr>
      <xdr:spPr bwMode="auto">
        <a:xfrm>
          <a:off x="2343150" y="543877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33</xdr:row>
      <xdr:rowOff>66675</xdr:rowOff>
    </xdr:from>
    <xdr:to>
      <xdr:col>19</xdr:col>
      <xdr:colOff>104775</xdr:colOff>
      <xdr:row>34</xdr:row>
      <xdr:rowOff>9525</xdr:rowOff>
    </xdr:to>
    <xdr:sp macro="" textlink="">
      <xdr:nvSpPr>
        <xdr:cNvPr id="26484" name="Rectangle 131"/>
        <xdr:cNvSpPr>
          <a:spLocks noChangeArrowheads="1"/>
        </xdr:cNvSpPr>
      </xdr:nvSpPr>
      <xdr:spPr bwMode="auto">
        <a:xfrm>
          <a:off x="3476625" y="54292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28575</xdr:colOff>
      <xdr:row>33</xdr:row>
      <xdr:rowOff>85725</xdr:rowOff>
    </xdr:from>
    <xdr:to>
      <xdr:col>25</xdr:col>
      <xdr:colOff>133350</xdr:colOff>
      <xdr:row>34</xdr:row>
      <xdr:rowOff>28575</xdr:rowOff>
    </xdr:to>
    <xdr:sp macro="" textlink="">
      <xdr:nvSpPr>
        <xdr:cNvPr id="26485" name="Rectangle 132"/>
        <xdr:cNvSpPr>
          <a:spLocks noChangeArrowheads="1"/>
        </xdr:cNvSpPr>
      </xdr:nvSpPr>
      <xdr:spPr bwMode="auto">
        <a:xfrm>
          <a:off x="4591050" y="544830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152400</xdr:colOff>
      <xdr:row>32</xdr:row>
      <xdr:rowOff>76200</xdr:rowOff>
    </xdr:from>
    <xdr:to>
      <xdr:col>7</xdr:col>
      <xdr:colOff>114300</xdr:colOff>
      <xdr:row>33</xdr:row>
      <xdr:rowOff>57150</xdr:rowOff>
    </xdr:to>
    <xdr:sp macro="" textlink="">
      <xdr:nvSpPr>
        <xdr:cNvPr id="26486" name="Oval 265"/>
        <xdr:cNvSpPr>
          <a:spLocks noChangeAspect="1" noChangeArrowheads="1"/>
        </xdr:cNvSpPr>
      </xdr:nvSpPr>
      <xdr:spPr bwMode="auto">
        <a:xfrm>
          <a:off x="1238250" y="5276850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152400</xdr:colOff>
      <xdr:row>32</xdr:row>
      <xdr:rowOff>66675</xdr:rowOff>
    </xdr:from>
    <xdr:to>
      <xdr:col>31</xdr:col>
      <xdr:colOff>114300</xdr:colOff>
      <xdr:row>33</xdr:row>
      <xdr:rowOff>47625</xdr:rowOff>
    </xdr:to>
    <xdr:sp macro="" textlink="">
      <xdr:nvSpPr>
        <xdr:cNvPr id="26487" name="Oval 266"/>
        <xdr:cNvSpPr>
          <a:spLocks noChangeAspect="1" noChangeArrowheads="1"/>
        </xdr:cNvSpPr>
      </xdr:nvSpPr>
      <xdr:spPr bwMode="auto">
        <a:xfrm>
          <a:off x="5619750" y="5267325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19</xdr:row>
      <xdr:rowOff>123825</xdr:rowOff>
    </xdr:from>
    <xdr:to>
      <xdr:col>13</xdr:col>
      <xdr:colOff>152400</xdr:colOff>
      <xdr:row>19</xdr:row>
      <xdr:rowOff>123825</xdr:rowOff>
    </xdr:to>
    <xdr:sp macro="" textlink="">
      <xdr:nvSpPr>
        <xdr:cNvPr id="26488" name="Line 286"/>
        <xdr:cNvSpPr>
          <a:spLocks noChangeShapeType="1"/>
        </xdr:cNvSpPr>
      </xdr:nvSpPr>
      <xdr:spPr bwMode="auto">
        <a:xfrm flipV="1">
          <a:off x="495300" y="32194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123825</xdr:colOff>
      <xdr:row>18</xdr:row>
      <xdr:rowOff>76200</xdr:rowOff>
    </xdr:from>
    <xdr:to>
      <xdr:col>28</xdr:col>
      <xdr:colOff>0</xdr:colOff>
      <xdr:row>19</xdr:row>
      <xdr:rowOff>142875</xdr:rowOff>
    </xdr:to>
    <xdr:sp macro="" textlink="">
      <xdr:nvSpPr>
        <xdr:cNvPr id="26489" name="Line 288"/>
        <xdr:cNvSpPr>
          <a:spLocks noChangeShapeType="1"/>
        </xdr:cNvSpPr>
      </xdr:nvSpPr>
      <xdr:spPr bwMode="auto">
        <a:xfrm flipV="1">
          <a:off x="4686300" y="2990850"/>
          <a:ext cx="4191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171450</xdr:colOff>
      <xdr:row>24</xdr:row>
      <xdr:rowOff>104775</xdr:rowOff>
    </xdr:from>
    <xdr:to>
      <xdr:col>31</xdr:col>
      <xdr:colOff>57150</xdr:colOff>
      <xdr:row>26</xdr:row>
      <xdr:rowOff>19050</xdr:rowOff>
    </xdr:to>
    <xdr:sp macro="" textlink="">
      <xdr:nvSpPr>
        <xdr:cNvPr id="26490" name="Line 289"/>
        <xdr:cNvSpPr>
          <a:spLocks noChangeShapeType="1"/>
        </xdr:cNvSpPr>
      </xdr:nvSpPr>
      <xdr:spPr bwMode="auto">
        <a:xfrm flipV="1">
          <a:off x="5276850" y="4010025"/>
          <a:ext cx="42862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19</xdr:row>
      <xdr:rowOff>133350</xdr:rowOff>
    </xdr:from>
    <xdr:to>
      <xdr:col>12</xdr:col>
      <xdr:colOff>123825</xdr:colOff>
      <xdr:row>21</xdr:row>
      <xdr:rowOff>76200</xdr:rowOff>
    </xdr:to>
    <xdr:sp macro="" textlink="">
      <xdr:nvSpPr>
        <xdr:cNvPr id="26491" name="Line 293"/>
        <xdr:cNvSpPr>
          <a:spLocks noChangeShapeType="1"/>
        </xdr:cNvSpPr>
      </xdr:nvSpPr>
      <xdr:spPr bwMode="auto">
        <a:xfrm>
          <a:off x="2295525" y="32289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123825</xdr:colOff>
      <xdr:row>19</xdr:row>
      <xdr:rowOff>152400</xdr:rowOff>
    </xdr:from>
    <xdr:to>
      <xdr:col>25</xdr:col>
      <xdr:colOff>123825</xdr:colOff>
      <xdr:row>21</xdr:row>
      <xdr:rowOff>47625</xdr:rowOff>
    </xdr:to>
    <xdr:sp macro="" textlink="">
      <xdr:nvSpPr>
        <xdr:cNvPr id="26492" name="Line 294"/>
        <xdr:cNvSpPr>
          <a:spLocks noChangeShapeType="1"/>
        </xdr:cNvSpPr>
      </xdr:nvSpPr>
      <xdr:spPr bwMode="auto">
        <a:xfrm>
          <a:off x="4686300" y="32480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19</xdr:row>
      <xdr:rowOff>19050</xdr:rowOff>
    </xdr:from>
    <xdr:to>
      <xdr:col>12</xdr:col>
      <xdr:colOff>47625</xdr:colOff>
      <xdr:row>19</xdr:row>
      <xdr:rowOff>19050</xdr:rowOff>
    </xdr:to>
    <xdr:sp macro="" textlink="">
      <xdr:nvSpPr>
        <xdr:cNvPr id="26493" name="Line 295"/>
        <xdr:cNvSpPr>
          <a:spLocks noChangeShapeType="1"/>
        </xdr:cNvSpPr>
      </xdr:nvSpPr>
      <xdr:spPr bwMode="auto">
        <a:xfrm flipV="1">
          <a:off x="628650" y="3114675"/>
          <a:ext cx="1590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123825</xdr:colOff>
      <xdr:row>26</xdr:row>
      <xdr:rowOff>19050</xdr:rowOff>
    </xdr:from>
    <xdr:to>
      <xdr:col>8</xdr:col>
      <xdr:colOff>171450</xdr:colOff>
      <xdr:row>26</xdr:row>
      <xdr:rowOff>19050</xdr:rowOff>
    </xdr:to>
    <xdr:sp macro="" textlink="">
      <xdr:nvSpPr>
        <xdr:cNvPr id="26494" name="Line 296"/>
        <xdr:cNvSpPr>
          <a:spLocks noChangeShapeType="1"/>
        </xdr:cNvSpPr>
      </xdr:nvSpPr>
      <xdr:spPr bwMode="auto">
        <a:xfrm flipV="1">
          <a:off x="847725" y="4248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7</xdr:row>
      <xdr:rowOff>76200</xdr:rowOff>
    </xdr:from>
    <xdr:to>
      <xdr:col>20</xdr:col>
      <xdr:colOff>142875</xdr:colOff>
      <xdr:row>8</xdr:row>
      <xdr:rowOff>133350</xdr:rowOff>
    </xdr:to>
    <xdr:sp macro="" textlink="">
      <xdr:nvSpPr>
        <xdr:cNvPr id="26495" name="AutoShape 297"/>
        <xdr:cNvSpPr>
          <a:spLocks noChangeArrowheads="1"/>
        </xdr:cNvSpPr>
      </xdr:nvSpPr>
      <xdr:spPr bwMode="auto">
        <a:xfrm flipV="1">
          <a:off x="3228975" y="1209675"/>
          <a:ext cx="571500" cy="219075"/>
        </a:xfrm>
        <a:custGeom>
          <a:avLst/>
          <a:gdLst>
            <a:gd name="T0" fmla="*/ 500063 w 21600"/>
            <a:gd name="T1" fmla="*/ 109538 h 21600"/>
            <a:gd name="T2" fmla="*/ 285750 w 21600"/>
            <a:gd name="T3" fmla="*/ 219075 h 21600"/>
            <a:gd name="T4" fmla="*/ 71438 w 21600"/>
            <a:gd name="T5" fmla="*/ 109538 h 21600"/>
            <a:gd name="T6" fmla="*/ 28575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76200</xdr:colOff>
      <xdr:row>4</xdr:row>
      <xdr:rowOff>95250</xdr:rowOff>
    </xdr:from>
    <xdr:to>
      <xdr:col>34</xdr:col>
      <xdr:colOff>95250</xdr:colOff>
      <xdr:row>12</xdr:row>
      <xdr:rowOff>28575</xdr:rowOff>
    </xdr:to>
    <xdr:grpSp>
      <xdr:nvGrpSpPr>
        <xdr:cNvPr id="26496" name="Group 305"/>
        <xdr:cNvGrpSpPr>
          <a:grpSpLocks/>
        </xdr:cNvGrpSpPr>
      </xdr:nvGrpSpPr>
      <xdr:grpSpPr bwMode="auto">
        <a:xfrm>
          <a:off x="4819650" y="742950"/>
          <a:ext cx="1466850" cy="1228725"/>
          <a:chOff x="494" y="22"/>
          <a:chExt cx="154" cy="129"/>
        </a:xfrm>
      </xdr:grpSpPr>
      <xdr:sp macro="" textlink="">
        <xdr:nvSpPr>
          <xdr:cNvPr id="31865" name="AutoShape 298"/>
          <xdr:cNvSpPr>
            <a:spLocks noChangeArrowheads="1"/>
          </xdr:cNvSpPr>
        </xdr:nvSpPr>
        <xdr:spPr bwMode="auto">
          <a:xfrm>
            <a:off x="494" y="22"/>
            <a:ext cx="154" cy="12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866" name="Line 299"/>
          <xdr:cNvSpPr>
            <a:spLocks noChangeShapeType="1"/>
          </xdr:cNvSpPr>
        </xdr:nvSpPr>
        <xdr:spPr bwMode="auto">
          <a:xfrm flipH="1">
            <a:off x="571" y="23"/>
            <a:ext cx="0" cy="12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867" name="AutoShape 300"/>
          <xdr:cNvSpPr>
            <a:spLocks noChangeArrowheads="1"/>
          </xdr:cNvSpPr>
        </xdr:nvSpPr>
        <xdr:spPr bwMode="auto">
          <a:xfrm flipV="1">
            <a:off x="500" y="89"/>
            <a:ext cx="144" cy="56"/>
          </a:xfrm>
          <a:custGeom>
            <a:avLst/>
            <a:gdLst>
              <a:gd name="T0" fmla="*/ 127 w 21600"/>
              <a:gd name="T1" fmla="*/ 28 h 21600"/>
              <a:gd name="T2" fmla="*/ 72 w 21600"/>
              <a:gd name="T3" fmla="*/ 56 h 21600"/>
              <a:gd name="T4" fmla="*/ 18 w 21600"/>
              <a:gd name="T5" fmla="*/ 28 h 21600"/>
              <a:gd name="T6" fmla="*/ 72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500 w 21600"/>
              <a:gd name="T13" fmla="*/ 4243 h 21600"/>
              <a:gd name="T14" fmla="*/ 17250 w 21600"/>
              <a:gd name="T15" fmla="*/ 1735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249" y="21600"/>
                </a:lnTo>
                <a:lnTo>
                  <a:pt x="16351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868" name="Line 304"/>
          <xdr:cNvSpPr>
            <a:spLocks noChangeShapeType="1"/>
          </xdr:cNvSpPr>
        </xdr:nvSpPr>
        <xdr:spPr bwMode="auto">
          <a:xfrm>
            <a:off x="517" y="118"/>
            <a:ext cx="1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171450</xdr:colOff>
      <xdr:row>9</xdr:row>
      <xdr:rowOff>38100</xdr:rowOff>
    </xdr:from>
    <xdr:to>
      <xdr:col>29</xdr:col>
      <xdr:colOff>38100</xdr:colOff>
      <xdr:row>9</xdr:row>
      <xdr:rowOff>85725</xdr:rowOff>
    </xdr:to>
    <xdr:sp macro="" textlink="">
      <xdr:nvSpPr>
        <xdr:cNvPr id="26497" name="Oval 315"/>
        <xdr:cNvSpPr>
          <a:spLocks noChangeArrowheads="1"/>
        </xdr:cNvSpPr>
      </xdr:nvSpPr>
      <xdr:spPr bwMode="auto">
        <a:xfrm rot="5400000" flipV="1">
          <a:off x="5276850" y="14954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152400</xdr:colOff>
      <xdr:row>10</xdr:row>
      <xdr:rowOff>142875</xdr:rowOff>
    </xdr:from>
    <xdr:to>
      <xdr:col>30</xdr:col>
      <xdr:colOff>19050</xdr:colOff>
      <xdr:row>11</xdr:row>
      <xdr:rowOff>28575</xdr:rowOff>
    </xdr:to>
    <xdr:sp macro="" textlink="">
      <xdr:nvSpPr>
        <xdr:cNvPr id="26498" name="Oval 316"/>
        <xdr:cNvSpPr>
          <a:spLocks noChangeArrowheads="1"/>
        </xdr:cNvSpPr>
      </xdr:nvSpPr>
      <xdr:spPr bwMode="auto">
        <a:xfrm rot="5400000" flipV="1">
          <a:off x="5438775" y="17621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9</xdr:row>
      <xdr:rowOff>85725</xdr:rowOff>
    </xdr:from>
    <xdr:to>
      <xdr:col>29</xdr:col>
      <xdr:colOff>0</xdr:colOff>
      <xdr:row>14</xdr:row>
      <xdr:rowOff>152400</xdr:rowOff>
    </xdr:to>
    <xdr:sp macro="" textlink="">
      <xdr:nvSpPr>
        <xdr:cNvPr id="26499" name="Line 317"/>
        <xdr:cNvSpPr>
          <a:spLocks noChangeShapeType="1"/>
        </xdr:cNvSpPr>
      </xdr:nvSpPr>
      <xdr:spPr bwMode="auto">
        <a:xfrm flipH="1">
          <a:off x="5114925" y="1543050"/>
          <a:ext cx="1714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11</xdr:row>
      <xdr:rowOff>47625</xdr:rowOff>
    </xdr:from>
    <xdr:to>
      <xdr:col>29</xdr:col>
      <xdr:colOff>152400</xdr:colOff>
      <xdr:row>15</xdr:row>
      <xdr:rowOff>19050</xdr:rowOff>
    </xdr:to>
    <xdr:sp macro="" textlink="">
      <xdr:nvSpPr>
        <xdr:cNvPr id="26500" name="Line 318"/>
        <xdr:cNvSpPr>
          <a:spLocks noChangeShapeType="1"/>
        </xdr:cNvSpPr>
      </xdr:nvSpPr>
      <xdr:spPr bwMode="auto">
        <a:xfrm flipH="1">
          <a:off x="5114925" y="1828800"/>
          <a:ext cx="3238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15</xdr:row>
      <xdr:rowOff>0</xdr:rowOff>
    </xdr:from>
    <xdr:to>
      <xdr:col>33</xdr:col>
      <xdr:colOff>0</xdr:colOff>
      <xdr:row>15</xdr:row>
      <xdr:rowOff>0</xdr:rowOff>
    </xdr:to>
    <xdr:sp macro="" textlink="">
      <xdr:nvSpPr>
        <xdr:cNvPr id="26501" name="Line 319"/>
        <xdr:cNvSpPr>
          <a:spLocks noChangeShapeType="1"/>
        </xdr:cNvSpPr>
      </xdr:nvSpPr>
      <xdr:spPr bwMode="auto">
        <a:xfrm flipV="1">
          <a:off x="5105400" y="24288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161925</xdr:colOff>
      <xdr:row>5</xdr:row>
      <xdr:rowOff>9525</xdr:rowOff>
    </xdr:from>
    <xdr:to>
      <xdr:col>29</xdr:col>
      <xdr:colOff>123825</xdr:colOff>
      <xdr:row>7</xdr:row>
      <xdr:rowOff>142875</xdr:rowOff>
    </xdr:to>
    <xdr:grpSp>
      <xdr:nvGrpSpPr>
        <xdr:cNvPr id="26502" name="Group 320"/>
        <xdr:cNvGrpSpPr>
          <a:grpSpLocks/>
        </xdr:cNvGrpSpPr>
      </xdr:nvGrpSpPr>
      <xdr:grpSpPr bwMode="auto">
        <a:xfrm flipH="1">
          <a:off x="4362450" y="819150"/>
          <a:ext cx="1047750" cy="457200"/>
          <a:chOff x="653" y="225"/>
          <a:chExt cx="74" cy="34"/>
        </a:xfrm>
      </xdr:grpSpPr>
      <xdr:sp macro="" textlink="">
        <xdr:nvSpPr>
          <xdr:cNvPr id="31863" name="Freeform 321"/>
          <xdr:cNvSpPr>
            <a:spLocks/>
          </xdr:cNvSpPr>
        </xdr:nvSpPr>
        <xdr:spPr bwMode="auto">
          <a:xfrm>
            <a:off x="656" y="225"/>
            <a:ext cx="71" cy="32"/>
          </a:xfrm>
          <a:custGeom>
            <a:avLst/>
            <a:gdLst>
              <a:gd name="T0" fmla="*/ 0 w 83"/>
              <a:gd name="T1" fmla="*/ 8 h 8"/>
              <a:gd name="T2" fmla="*/ 83 w 83"/>
              <a:gd name="T3" fmla="*/ 0 h 8"/>
              <a:gd name="T4" fmla="*/ 0 60000 65536"/>
              <a:gd name="T5" fmla="*/ 0 60000 65536"/>
              <a:gd name="T6" fmla="*/ 0 w 83"/>
              <a:gd name="T7" fmla="*/ 0 h 8"/>
              <a:gd name="T8" fmla="*/ 83 w 83"/>
              <a:gd name="T9" fmla="*/ 8 h 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83" h="8">
                <a:moveTo>
                  <a:pt x="0" y="8"/>
                </a:moveTo>
                <a:lnTo>
                  <a:pt x="83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</xdr:spPr>
      </xdr:sp>
      <xdr:sp macro="" textlink="">
        <xdr:nvSpPr>
          <xdr:cNvPr id="31864" name="Oval 322"/>
          <xdr:cNvSpPr>
            <a:spLocks noChangeArrowheads="1"/>
          </xdr:cNvSpPr>
        </xdr:nvSpPr>
        <xdr:spPr bwMode="auto">
          <a:xfrm>
            <a:off x="653" y="255"/>
            <a:ext cx="4" cy="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19050</xdr:colOff>
      <xdr:row>5</xdr:row>
      <xdr:rowOff>19050</xdr:rowOff>
    </xdr:from>
    <xdr:to>
      <xdr:col>31</xdr:col>
      <xdr:colOff>38100</xdr:colOff>
      <xdr:row>7</xdr:row>
      <xdr:rowOff>95250</xdr:rowOff>
    </xdr:to>
    <xdr:grpSp>
      <xdr:nvGrpSpPr>
        <xdr:cNvPr id="26503" name="Group 323"/>
        <xdr:cNvGrpSpPr>
          <a:grpSpLocks/>
        </xdr:cNvGrpSpPr>
      </xdr:nvGrpSpPr>
      <xdr:grpSpPr bwMode="auto">
        <a:xfrm flipH="1">
          <a:off x="4400550" y="828675"/>
          <a:ext cx="1285875" cy="400050"/>
          <a:chOff x="653" y="225"/>
          <a:chExt cx="74" cy="34"/>
        </a:xfrm>
      </xdr:grpSpPr>
      <xdr:sp macro="" textlink="">
        <xdr:nvSpPr>
          <xdr:cNvPr id="31861" name="Freeform 324"/>
          <xdr:cNvSpPr>
            <a:spLocks/>
          </xdr:cNvSpPr>
        </xdr:nvSpPr>
        <xdr:spPr bwMode="auto">
          <a:xfrm>
            <a:off x="656" y="225"/>
            <a:ext cx="71" cy="32"/>
          </a:xfrm>
          <a:custGeom>
            <a:avLst/>
            <a:gdLst>
              <a:gd name="T0" fmla="*/ 0 w 83"/>
              <a:gd name="T1" fmla="*/ 8 h 8"/>
              <a:gd name="T2" fmla="*/ 83 w 83"/>
              <a:gd name="T3" fmla="*/ 0 h 8"/>
              <a:gd name="T4" fmla="*/ 0 60000 65536"/>
              <a:gd name="T5" fmla="*/ 0 60000 65536"/>
              <a:gd name="T6" fmla="*/ 0 w 83"/>
              <a:gd name="T7" fmla="*/ 0 h 8"/>
              <a:gd name="T8" fmla="*/ 83 w 83"/>
              <a:gd name="T9" fmla="*/ 8 h 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83" h="8">
                <a:moveTo>
                  <a:pt x="0" y="8"/>
                </a:moveTo>
                <a:lnTo>
                  <a:pt x="83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</xdr:spPr>
      </xdr:sp>
      <xdr:sp macro="" textlink="">
        <xdr:nvSpPr>
          <xdr:cNvPr id="31862" name="Oval 325"/>
          <xdr:cNvSpPr>
            <a:spLocks noChangeArrowheads="1"/>
          </xdr:cNvSpPr>
        </xdr:nvSpPr>
        <xdr:spPr bwMode="auto">
          <a:xfrm>
            <a:off x="653" y="255"/>
            <a:ext cx="4" cy="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142875</xdr:colOff>
      <xdr:row>5</xdr:row>
      <xdr:rowOff>9525</xdr:rowOff>
    </xdr:from>
    <xdr:to>
      <xdr:col>28</xdr:col>
      <xdr:colOff>19050</xdr:colOff>
      <xdr:row>5</xdr:row>
      <xdr:rowOff>9525</xdr:rowOff>
    </xdr:to>
    <xdr:sp macro="" textlink="">
      <xdr:nvSpPr>
        <xdr:cNvPr id="26504" name="Line 326"/>
        <xdr:cNvSpPr>
          <a:spLocks noChangeShapeType="1"/>
        </xdr:cNvSpPr>
      </xdr:nvSpPr>
      <xdr:spPr bwMode="auto">
        <a:xfrm flipV="1">
          <a:off x="4343400" y="81915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13</xdr:row>
      <xdr:rowOff>152400</xdr:rowOff>
    </xdr:from>
    <xdr:to>
      <xdr:col>11</xdr:col>
      <xdr:colOff>171450</xdr:colOff>
      <xdr:row>16</xdr:row>
      <xdr:rowOff>104775</xdr:rowOff>
    </xdr:to>
    <xdr:sp macro="" textlink="">
      <xdr:nvSpPr>
        <xdr:cNvPr id="26505" name="Rectangle 327"/>
        <xdr:cNvSpPr>
          <a:spLocks noChangeArrowheads="1"/>
        </xdr:cNvSpPr>
      </xdr:nvSpPr>
      <xdr:spPr bwMode="auto">
        <a:xfrm>
          <a:off x="1085850" y="2257425"/>
          <a:ext cx="10763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47625</xdr:colOff>
      <xdr:row>8</xdr:row>
      <xdr:rowOff>76200</xdr:rowOff>
    </xdr:from>
    <xdr:to>
      <xdr:col>9</xdr:col>
      <xdr:colOff>123825</xdr:colOff>
      <xdr:row>15</xdr:row>
      <xdr:rowOff>19050</xdr:rowOff>
    </xdr:to>
    <xdr:sp macro="" textlink="">
      <xdr:nvSpPr>
        <xdr:cNvPr id="26506" name="Rectangle 328"/>
        <xdr:cNvSpPr>
          <a:spLocks noChangeArrowheads="1"/>
        </xdr:cNvSpPr>
      </xdr:nvSpPr>
      <xdr:spPr bwMode="auto">
        <a:xfrm rot="-3684164">
          <a:off x="995362" y="1690688"/>
          <a:ext cx="10763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</xdr:colOff>
      <xdr:row>14</xdr:row>
      <xdr:rowOff>0</xdr:rowOff>
    </xdr:from>
    <xdr:to>
      <xdr:col>8</xdr:col>
      <xdr:colOff>9525</xdr:colOff>
      <xdr:row>15</xdr:row>
      <xdr:rowOff>47625</xdr:rowOff>
    </xdr:to>
    <xdr:sp macro="" textlink="">
      <xdr:nvSpPr>
        <xdr:cNvPr id="26507" name="Line 329"/>
        <xdr:cNvSpPr>
          <a:spLocks noChangeShapeType="1"/>
        </xdr:cNvSpPr>
      </xdr:nvSpPr>
      <xdr:spPr bwMode="auto">
        <a:xfrm flipV="1">
          <a:off x="1457325" y="22669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7</xdr:col>
      <xdr:colOff>171450</xdr:colOff>
      <xdr:row>14</xdr:row>
      <xdr:rowOff>0</xdr:rowOff>
    </xdr:to>
    <xdr:sp macro="" textlink="">
      <xdr:nvSpPr>
        <xdr:cNvPr id="26508" name="Line 330"/>
        <xdr:cNvSpPr>
          <a:spLocks noChangeShapeType="1"/>
        </xdr:cNvSpPr>
      </xdr:nvSpPr>
      <xdr:spPr bwMode="auto">
        <a:xfrm>
          <a:off x="1085850" y="226695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142875</xdr:colOff>
      <xdr:row>15</xdr:row>
      <xdr:rowOff>9525</xdr:rowOff>
    </xdr:from>
    <xdr:to>
      <xdr:col>11</xdr:col>
      <xdr:colOff>9525</xdr:colOff>
      <xdr:row>15</xdr:row>
      <xdr:rowOff>57150</xdr:rowOff>
    </xdr:to>
    <xdr:sp macro="" textlink="">
      <xdr:nvSpPr>
        <xdr:cNvPr id="26509" name="Oval 331"/>
        <xdr:cNvSpPr>
          <a:spLocks noChangeArrowheads="1"/>
        </xdr:cNvSpPr>
      </xdr:nvSpPr>
      <xdr:spPr bwMode="auto">
        <a:xfrm rot="5400000" flipV="1">
          <a:off x="1952625" y="243840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76200</xdr:rowOff>
    </xdr:from>
    <xdr:to>
      <xdr:col>10</xdr:col>
      <xdr:colOff>161925</xdr:colOff>
      <xdr:row>17</xdr:row>
      <xdr:rowOff>152400</xdr:rowOff>
    </xdr:to>
    <xdr:sp macro="" textlink="">
      <xdr:nvSpPr>
        <xdr:cNvPr id="26510" name="Line 333"/>
        <xdr:cNvSpPr>
          <a:spLocks noChangeShapeType="1"/>
        </xdr:cNvSpPr>
      </xdr:nvSpPr>
      <xdr:spPr bwMode="auto">
        <a:xfrm flipH="1">
          <a:off x="1885950" y="2505075"/>
          <a:ext cx="857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11</xdr:row>
      <xdr:rowOff>0</xdr:rowOff>
    </xdr:from>
    <xdr:to>
      <xdr:col>15</xdr:col>
      <xdr:colOff>66675</xdr:colOff>
      <xdr:row>12</xdr:row>
      <xdr:rowOff>0</xdr:rowOff>
    </xdr:to>
    <xdr:grpSp>
      <xdr:nvGrpSpPr>
        <xdr:cNvPr id="26511" name="Group 344"/>
        <xdr:cNvGrpSpPr>
          <a:grpSpLocks/>
        </xdr:cNvGrpSpPr>
      </xdr:nvGrpSpPr>
      <xdr:grpSpPr bwMode="auto">
        <a:xfrm>
          <a:off x="1685925" y="1781175"/>
          <a:ext cx="1133475" cy="161925"/>
          <a:chOff x="161" y="187"/>
          <a:chExt cx="115" cy="17"/>
        </a:xfrm>
      </xdr:grpSpPr>
      <xdr:sp macro="" textlink="">
        <xdr:nvSpPr>
          <xdr:cNvPr id="31858" name="Oval 332"/>
          <xdr:cNvSpPr>
            <a:spLocks noChangeArrowheads="1"/>
          </xdr:cNvSpPr>
        </xdr:nvSpPr>
        <xdr:spPr bwMode="auto">
          <a:xfrm rot="5400000" flipV="1">
            <a:off x="161" y="199"/>
            <a:ext cx="5" cy="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859" name="Line 334"/>
          <xdr:cNvSpPr>
            <a:spLocks noChangeShapeType="1"/>
          </xdr:cNvSpPr>
        </xdr:nvSpPr>
        <xdr:spPr bwMode="auto">
          <a:xfrm flipV="1">
            <a:off x="164" y="189"/>
            <a:ext cx="3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860" name="Line 335"/>
          <xdr:cNvSpPr>
            <a:spLocks noChangeShapeType="1"/>
          </xdr:cNvSpPr>
        </xdr:nvSpPr>
        <xdr:spPr bwMode="auto">
          <a:xfrm>
            <a:off x="205" y="187"/>
            <a:ext cx="7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9525</xdr:colOff>
      <xdr:row>18</xdr:row>
      <xdr:rowOff>9525</xdr:rowOff>
    </xdr:from>
    <xdr:to>
      <xdr:col>10</xdr:col>
      <xdr:colOff>85725</xdr:colOff>
      <xdr:row>18</xdr:row>
      <xdr:rowOff>9525</xdr:rowOff>
    </xdr:to>
    <xdr:sp macro="" textlink="">
      <xdr:nvSpPr>
        <xdr:cNvPr id="26512" name="Line 336"/>
        <xdr:cNvSpPr>
          <a:spLocks noChangeShapeType="1"/>
        </xdr:cNvSpPr>
      </xdr:nvSpPr>
      <xdr:spPr bwMode="auto">
        <a:xfrm flipV="1">
          <a:off x="1095375" y="292417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19050</xdr:colOff>
      <xdr:row>24</xdr:row>
      <xdr:rowOff>9525</xdr:rowOff>
    </xdr:from>
    <xdr:to>
      <xdr:col>33</xdr:col>
      <xdr:colOff>76200</xdr:colOff>
      <xdr:row>31</xdr:row>
      <xdr:rowOff>9525</xdr:rowOff>
    </xdr:to>
    <xdr:sp macro="" textlink="">
      <xdr:nvSpPr>
        <xdr:cNvPr id="26513" name="Line 340"/>
        <xdr:cNvSpPr>
          <a:spLocks noChangeShapeType="1"/>
        </xdr:cNvSpPr>
      </xdr:nvSpPr>
      <xdr:spPr bwMode="auto">
        <a:xfrm>
          <a:off x="6029325" y="3914775"/>
          <a:ext cx="5715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28575</xdr:colOff>
      <xdr:row>26</xdr:row>
      <xdr:rowOff>152400</xdr:rowOff>
    </xdr:from>
    <xdr:to>
      <xdr:col>14</xdr:col>
      <xdr:colOff>0</xdr:colOff>
      <xdr:row>26</xdr:row>
      <xdr:rowOff>152400</xdr:rowOff>
    </xdr:to>
    <xdr:sp macro="" textlink="">
      <xdr:nvSpPr>
        <xdr:cNvPr id="26514" name="Line 342"/>
        <xdr:cNvSpPr>
          <a:spLocks noChangeShapeType="1"/>
        </xdr:cNvSpPr>
      </xdr:nvSpPr>
      <xdr:spPr bwMode="auto">
        <a:xfrm flipH="1">
          <a:off x="2019300" y="43815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27</xdr:row>
      <xdr:rowOff>9525</xdr:rowOff>
    </xdr:from>
    <xdr:to>
      <xdr:col>11</xdr:col>
      <xdr:colOff>0</xdr:colOff>
      <xdr:row>31</xdr:row>
      <xdr:rowOff>114300</xdr:rowOff>
    </xdr:to>
    <xdr:sp macro="" textlink="">
      <xdr:nvSpPr>
        <xdr:cNvPr id="26515" name="Line 343"/>
        <xdr:cNvSpPr>
          <a:spLocks noChangeShapeType="1"/>
        </xdr:cNvSpPr>
      </xdr:nvSpPr>
      <xdr:spPr bwMode="auto">
        <a:xfrm flipV="1">
          <a:off x="1123950" y="4400550"/>
          <a:ext cx="86677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12</xdr:row>
      <xdr:rowOff>152400</xdr:rowOff>
    </xdr:from>
    <xdr:to>
      <xdr:col>11</xdr:col>
      <xdr:colOff>85725</xdr:colOff>
      <xdr:row>13</xdr:row>
      <xdr:rowOff>152400</xdr:rowOff>
    </xdr:to>
    <xdr:sp macro="" textlink="">
      <xdr:nvSpPr>
        <xdr:cNvPr id="26516" name="Rectangle 346"/>
        <xdr:cNvSpPr>
          <a:spLocks noChangeArrowheads="1"/>
        </xdr:cNvSpPr>
      </xdr:nvSpPr>
      <xdr:spPr bwMode="auto">
        <a:xfrm>
          <a:off x="1171575" y="2095500"/>
          <a:ext cx="90487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22</xdr:row>
      <xdr:rowOff>123825</xdr:rowOff>
    </xdr:from>
    <xdr:to>
      <xdr:col>16</xdr:col>
      <xdr:colOff>57150</xdr:colOff>
      <xdr:row>32</xdr:row>
      <xdr:rowOff>142875</xdr:rowOff>
    </xdr:to>
    <xdr:sp macro="" textlink="">
      <xdr:nvSpPr>
        <xdr:cNvPr id="26517" name="Rectangle 395"/>
        <xdr:cNvSpPr>
          <a:spLocks noChangeArrowheads="1"/>
        </xdr:cNvSpPr>
      </xdr:nvSpPr>
      <xdr:spPr bwMode="auto">
        <a:xfrm>
          <a:off x="2905125" y="3705225"/>
          <a:ext cx="85725" cy="1638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123825</xdr:colOff>
      <xdr:row>22</xdr:row>
      <xdr:rowOff>38100</xdr:rowOff>
    </xdr:from>
    <xdr:to>
      <xdr:col>27</xdr:col>
      <xdr:colOff>123825</xdr:colOff>
      <xdr:row>22</xdr:row>
      <xdr:rowOff>114300</xdr:rowOff>
    </xdr:to>
    <xdr:sp macro="" textlink="">
      <xdr:nvSpPr>
        <xdr:cNvPr id="26518" name="Rectangle 396"/>
        <xdr:cNvSpPr>
          <a:spLocks noChangeArrowheads="1"/>
        </xdr:cNvSpPr>
      </xdr:nvSpPr>
      <xdr:spPr bwMode="auto">
        <a:xfrm>
          <a:off x="1933575" y="3619500"/>
          <a:ext cx="3114675" cy="762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</xdr:colOff>
      <xdr:row>22</xdr:row>
      <xdr:rowOff>114300</xdr:rowOff>
    </xdr:from>
    <xdr:to>
      <xdr:col>22</xdr:col>
      <xdr:colOff>95250</xdr:colOff>
      <xdr:row>32</xdr:row>
      <xdr:rowOff>133350</xdr:rowOff>
    </xdr:to>
    <xdr:sp macro="" textlink="">
      <xdr:nvSpPr>
        <xdr:cNvPr id="26519" name="Rectangle 397"/>
        <xdr:cNvSpPr>
          <a:spLocks noChangeArrowheads="1"/>
        </xdr:cNvSpPr>
      </xdr:nvSpPr>
      <xdr:spPr bwMode="auto">
        <a:xfrm>
          <a:off x="4029075" y="3695700"/>
          <a:ext cx="85725" cy="1638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47625</xdr:colOff>
      <xdr:row>28</xdr:row>
      <xdr:rowOff>0</xdr:rowOff>
    </xdr:from>
    <xdr:to>
      <xdr:col>15</xdr:col>
      <xdr:colOff>161925</xdr:colOff>
      <xdr:row>28</xdr:row>
      <xdr:rowOff>76200</xdr:rowOff>
    </xdr:to>
    <xdr:sp macro="" textlink="">
      <xdr:nvSpPr>
        <xdr:cNvPr id="26520" name="Rectangle 398"/>
        <xdr:cNvSpPr>
          <a:spLocks noChangeArrowheads="1"/>
        </xdr:cNvSpPr>
      </xdr:nvSpPr>
      <xdr:spPr bwMode="auto">
        <a:xfrm>
          <a:off x="1676400" y="4552950"/>
          <a:ext cx="1238250" cy="762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28</xdr:row>
      <xdr:rowOff>0</xdr:rowOff>
    </xdr:from>
    <xdr:to>
      <xdr:col>29</xdr:col>
      <xdr:colOff>38100</xdr:colOff>
      <xdr:row>28</xdr:row>
      <xdr:rowOff>76200</xdr:rowOff>
    </xdr:to>
    <xdr:sp macro="" textlink="">
      <xdr:nvSpPr>
        <xdr:cNvPr id="26521" name="Rectangle 399"/>
        <xdr:cNvSpPr>
          <a:spLocks noChangeArrowheads="1"/>
        </xdr:cNvSpPr>
      </xdr:nvSpPr>
      <xdr:spPr bwMode="auto">
        <a:xfrm>
          <a:off x="4124325" y="4552950"/>
          <a:ext cx="1200150" cy="762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22</xdr:row>
      <xdr:rowOff>114300</xdr:rowOff>
    </xdr:from>
    <xdr:to>
      <xdr:col>13</xdr:col>
      <xdr:colOff>76200</xdr:colOff>
      <xdr:row>28</xdr:row>
      <xdr:rowOff>9525</xdr:rowOff>
    </xdr:to>
    <xdr:sp macro="" textlink="">
      <xdr:nvSpPr>
        <xdr:cNvPr id="26522" name="Rectangle 400"/>
        <xdr:cNvSpPr>
          <a:spLocks noChangeArrowheads="1"/>
        </xdr:cNvSpPr>
      </xdr:nvSpPr>
      <xdr:spPr bwMode="auto">
        <a:xfrm>
          <a:off x="2352675" y="3695700"/>
          <a:ext cx="76200" cy="866775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161925</xdr:colOff>
      <xdr:row>22</xdr:row>
      <xdr:rowOff>123825</xdr:rowOff>
    </xdr:from>
    <xdr:to>
      <xdr:col>25</xdr:col>
      <xdr:colOff>57150</xdr:colOff>
      <xdr:row>28</xdr:row>
      <xdr:rowOff>19050</xdr:rowOff>
    </xdr:to>
    <xdr:sp macro="" textlink="">
      <xdr:nvSpPr>
        <xdr:cNvPr id="26523" name="Rectangle 401"/>
        <xdr:cNvSpPr>
          <a:spLocks noChangeArrowheads="1"/>
        </xdr:cNvSpPr>
      </xdr:nvSpPr>
      <xdr:spPr bwMode="auto">
        <a:xfrm>
          <a:off x="4543425" y="3705225"/>
          <a:ext cx="76200" cy="866775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57150</xdr:colOff>
      <xdr:row>30</xdr:row>
      <xdr:rowOff>0</xdr:rowOff>
    </xdr:from>
    <xdr:to>
      <xdr:col>22</xdr:col>
      <xdr:colOff>19050</xdr:colOff>
      <xdr:row>30</xdr:row>
      <xdr:rowOff>0</xdr:rowOff>
    </xdr:to>
    <xdr:cxnSp macro="">
      <xdr:nvCxnSpPr>
        <xdr:cNvPr id="26524" name="AutoShape 405"/>
        <xdr:cNvCxnSpPr>
          <a:cxnSpLocks noChangeShapeType="1"/>
        </xdr:cNvCxnSpPr>
      </xdr:nvCxnSpPr>
      <xdr:spPr bwMode="auto">
        <a:xfrm>
          <a:off x="2990850" y="4876800"/>
          <a:ext cx="10477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22</xdr:col>
      <xdr:colOff>95250</xdr:colOff>
      <xdr:row>27</xdr:row>
      <xdr:rowOff>0</xdr:rowOff>
    </xdr:from>
    <xdr:to>
      <xdr:col>24</xdr:col>
      <xdr:colOff>161925</xdr:colOff>
      <xdr:row>27</xdr:row>
      <xdr:rowOff>0</xdr:rowOff>
    </xdr:to>
    <xdr:cxnSp macro="">
      <xdr:nvCxnSpPr>
        <xdr:cNvPr id="26525" name="AutoShape 406"/>
        <xdr:cNvCxnSpPr>
          <a:cxnSpLocks noChangeShapeType="1"/>
        </xdr:cNvCxnSpPr>
      </xdr:nvCxnSpPr>
      <xdr:spPr bwMode="auto">
        <a:xfrm>
          <a:off x="4114800" y="4391025"/>
          <a:ext cx="428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4</xdr:col>
      <xdr:colOff>0</xdr:colOff>
      <xdr:row>22</xdr:row>
      <xdr:rowOff>95250</xdr:rowOff>
    </xdr:from>
    <xdr:to>
      <xdr:col>4</xdr:col>
      <xdr:colOff>0</xdr:colOff>
      <xdr:row>32</xdr:row>
      <xdr:rowOff>142875</xdr:rowOff>
    </xdr:to>
    <xdr:cxnSp macro="">
      <xdr:nvCxnSpPr>
        <xdr:cNvPr id="26526" name="AutoShape 408"/>
        <xdr:cNvCxnSpPr>
          <a:cxnSpLocks noChangeShapeType="1"/>
        </xdr:cNvCxnSpPr>
      </xdr:nvCxnSpPr>
      <xdr:spPr bwMode="auto">
        <a:xfrm>
          <a:off x="723900" y="3676650"/>
          <a:ext cx="0" cy="1666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104775</xdr:colOff>
      <xdr:row>22</xdr:row>
      <xdr:rowOff>104775</xdr:rowOff>
    </xdr:from>
    <xdr:to>
      <xdr:col>10</xdr:col>
      <xdr:colOff>114300</xdr:colOff>
      <xdr:row>22</xdr:row>
      <xdr:rowOff>104775</xdr:rowOff>
    </xdr:to>
    <xdr:sp macro="" textlink="">
      <xdr:nvSpPr>
        <xdr:cNvPr id="26527" name="Line 409"/>
        <xdr:cNvSpPr>
          <a:spLocks noChangeShapeType="1"/>
        </xdr:cNvSpPr>
      </xdr:nvSpPr>
      <xdr:spPr bwMode="auto">
        <a:xfrm flipH="1">
          <a:off x="647700" y="3686175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22</xdr:row>
      <xdr:rowOff>114300</xdr:rowOff>
    </xdr:from>
    <xdr:to>
      <xdr:col>21</xdr:col>
      <xdr:colOff>0</xdr:colOff>
      <xdr:row>28</xdr:row>
      <xdr:rowOff>9525</xdr:rowOff>
    </xdr:to>
    <xdr:cxnSp macro="">
      <xdr:nvCxnSpPr>
        <xdr:cNvPr id="26528" name="AutoShape 410"/>
        <xdr:cNvCxnSpPr>
          <a:cxnSpLocks noChangeShapeType="1"/>
        </xdr:cNvCxnSpPr>
      </xdr:nvCxnSpPr>
      <xdr:spPr bwMode="auto">
        <a:xfrm>
          <a:off x="3838575" y="3695700"/>
          <a:ext cx="0" cy="866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20</xdr:col>
      <xdr:colOff>114300</xdr:colOff>
      <xdr:row>28</xdr:row>
      <xdr:rowOff>0</xdr:rowOff>
    </xdr:from>
    <xdr:to>
      <xdr:col>22</xdr:col>
      <xdr:colOff>142875</xdr:colOff>
      <xdr:row>28</xdr:row>
      <xdr:rowOff>0</xdr:rowOff>
    </xdr:to>
    <xdr:sp macro="" textlink="">
      <xdr:nvSpPr>
        <xdr:cNvPr id="26529" name="Line 411"/>
        <xdr:cNvSpPr>
          <a:spLocks noChangeShapeType="1"/>
        </xdr:cNvSpPr>
      </xdr:nvSpPr>
      <xdr:spPr bwMode="auto">
        <a:xfrm>
          <a:off x="3771900" y="455295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37</xdr:row>
      <xdr:rowOff>9525</xdr:rowOff>
    </xdr:from>
    <xdr:to>
      <xdr:col>8</xdr:col>
      <xdr:colOff>104775</xdr:colOff>
      <xdr:row>37</xdr:row>
      <xdr:rowOff>9525</xdr:rowOff>
    </xdr:to>
    <xdr:cxnSp macro="">
      <xdr:nvCxnSpPr>
        <xdr:cNvPr id="26530" name="AutoShape 412"/>
        <xdr:cNvCxnSpPr>
          <a:cxnSpLocks noChangeShapeType="1"/>
        </xdr:cNvCxnSpPr>
      </xdr:nvCxnSpPr>
      <xdr:spPr bwMode="auto">
        <a:xfrm>
          <a:off x="904875" y="6019800"/>
          <a:ext cx="647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5</xdr:col>
      <xdr:colOff>0</xdr:colOff>
      <xdr:row>33</xdr:row>
      <xdr:rowOff>66675</xdr:rowOff>
    </xdr:from>
    <xdr:to>
      <xdr:col>5</xdr:col>
      <xdr:colOff>0</xdr:colOff>
      <xdr:row>37</xdr:row>
      <xdr:rowOff>76200</xdr:rowOff>
    </xdr:to>
    <xdr:sp macro="" textlink="">
      <xdr:nvSpPr>
        <xdr:cNvPr id="26531" name="Line 413"/>
        <xdr:cNvSpPr>
          <a:spLocks noChangeShapeType="1"/>
        </xdr:cNvSpPr>
      </xdr:nvSpPr>
      <xdr:spPr bwMode="auto">
        <a:xfrm>
          <a:off x="904875" y="5429250"/>
          <a:ext cx="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114300</xdr:colOff>
      <xdr:row>32</xdr:row>
      <xdr:rowOff>123825</xdr:rowOff>
    </xdr:from>
    <xdr:to>
      <xdr:col>8</xdr:col>
      <xdr:colOff>114300</xdr:colOff>
      <xdr:row>37</xdr:row>
      <xdr:rowOff>47625</xdr:rowOff>
    </xdr:to>
    <xdr:sp macro="" textlink="">
      <xdr:nvSpPr>
        <xdr:cNvPr id="26532" name="Line 414"/>
        <xdr:cNvSpPr>
          <a:spLocks noChangeShapeType="1"/>
        </xdr:cNvSpPr>
      </xdr:nvSpPr>
      <xdr:spPr bwMode="auto">
        <a:xfrm flipH="1">
          <a:off x="1562100" y="5324475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104775</xdr:colOff>
      <xdr:row>59</xdr:row>
      <xdr:rowOff>0</xdr:rowOff>
    </xdr:from>
    <xdr:to>
      <xdr:col>55</xdr:col>
      <xdr:colOff>95250</xdr:colOff>
      <xdr:row>59</xdr:row>
      <xdr:rowOff>0</xdr:rowOff>
    </xdr:to>
    <xdr:cxnSp macro="">
      <xdr:nvCxnSpPr>
        <xdr:cNvPr id="26533" name="AutoShape 415"/>
        <xdr:cNvCxnSpPr>
          <a:cxnSpLocks noChangeShapeType="1"/>
        </xdr:cNvCxnSpPr>
      </xdr:nvCxnSpPr>
      <xdr:spPr bwMode="auto">
        <a:xfrm>
          <a:off x="9372600" y="9582150"/>
          <a:ext cx="7143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61</xdr:col>
      <xdr:colOff>85725</xdr:colOff>
      <xdr:row>45</xdr:row>
      <xdr:rowOff>19050</xdr:rowOff>
    </xdr:from>
    <xdr:to>
      <xdr:col>61</xdr:col>
      <xdr:colOff>85725</xdr:colOff>
      <xdr:row>55</xdr:row>
      <xdr:rowOff>95250</xdr:rowOff>
    </xdr:to>
    <xdr:sp macro="" textlink="">
      <xdr:nvSpPr>
        <xdr:cNvPr id="26534" name="Line 416"/>
        <xdr:cNvSpPr>
          <a:spLocks noChangeShapeType="1"/>
        </xdr:cNvSpPr>
      </xdr:nvSpPr>
      <xdr:spPr bwMode="auto">
        <a:xfrm>
          <a:off x="11163300" y="7324725"/>
          <a:ext cx="0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66675</xdr:colOff>
      <xdr:row>46</xdr:row>
      <xdr:rowOff>95250</xdr:rowOff>
    </xdr:from>
    <xdr:to>
      <xdr:col>67</xdr:col>
      <xdr:colOff>66675</xdr:colOff>
      <xdr:row>56</xdr:row>
      <xdr:rowOff>9525</xdr:rowOff>
    </xdr:to>
    <xdr:sp macro="" textlink="">
      <xdr:nvSpPr>
        <xdr:cNvPr id="26535" name="Line 417"/>
        <xdr:cNvSpPr>
          <a:spLocks noChangeShapeType="1"/>
        </xdr:cNvSpPr>
      </xdr:nvSpPr>
      <xdr:spPr bwMode="auto">
        <a:xfrm>
          <a:off x="12230100" y="7562850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47625</xdr:colOff>
      <xdr:row>56</xdr:row>
      <xdr:rowOff>85725</xdr:rowOff>
    </xdr:from>
    <xdr:to>
      <xdr:col>54</xdr:col>
      <xdr:colOff>47625</xdr:colOff>
      <xdr:row>56</xdr:row>
      <xdr:rowOff>85725</xdr:rowOff>
    </xdr:to>
    <xdr:cxnSp macro="">
      <xdr:nvCxnSpPr>
        <xdr:cNvPr id="26536" name="AutoShape 418"/>
        <xdr:cNvCxnSpPr>
          <a:cxnSpLocks noChangeShapeType="1"/>
        </xdr:cNvCxnSpPr>
      </xdr:nvCxnSpPr>
      <xdr:spPr bwMode="auto">
        <a:xfrm flipV="1">
          <a:off x="9134475" y="9172575"/>
          <a:ext cx="723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63</xdr:col>
      <xdr:colOff>114300</xdr:colOff>
      <xdr:row>47</xdr:row>
      <xdr:rowOff>47625</xdr:rowOff>
    </xdr:from>
    <xdr:to>
      <xdr:col>63</xdr:col>
      <xdr:colOff>114300</xdr:colOff>
      <xdr:row>58</xdr:row>
      <xdr:rowOff>57150</xdr:rowOff>
    </xdr:to>
    <xdr:sp macro="" textlink="">
      <xdr:nvSpPr>
        <xdr:cNvPr id="26537" name="Line 419"/>
        <xdr:cNvSpPr>
          <a:spLocks noChangeShapeType="1"/>
        </xdr:cNvSpPr>
      </xdr:nvSpPr>
      <xdr:spPr bwMode="auto">
        <a:xfrm>
          <a:off x="11553825" y="7677150"/>
          <a:ext cx="0" cy="1800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31</xdr:row>
      <xdr:rowOff>0</xdr:rowOff>
    </xdr:from>
    <xdr:to>
      <xdr:col>29</xdr:col>
      <xdr:colOff>19050</xdr:colOff>
      <xdr:row>31</xdr:row>
      <xdr:rowOff>0</xdr:rowOff>
    </xdr:to>
    <xdr:cxnSp macro="">
      <xdr:nvCxnSpPr>
        <xdr:cNvPr id="26538" name="AutoShape 422"/>
        <xdr:cNvCxnSpPr>
          <a:cxnSpLocks noChangeShapeType="1"/>
        </xdr:cNvCxnSpPr>
      </xdr:nvCxnSpPr>
      <xdr:spPr bwMode="auto">
        <a:xfrm flipV="1">
          <a:off x="4105275" y="5038725"/>
          <a:ext cx="12001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13</xdr:col>
      <xdr:colOff>66675</xdr:colOff>
      <xdr:row>24</xdr:row>
      <xdr:rowOff>0</xdr:rowOff>
    </xdr:from>
    <xdr:to>
      <xdr:col>15</xdr:col>
      <xdr:colOff>133350</xdr:colOff>
      <xdr:row>24</xdr:row>
      <xdr:rowOff>0</xdr:rowOff>
    </xdr:to>
    <xdr:cxnSp macro="">
      <xdr:nvCxnSpPr>
        <xdr:cNvPr id="26539" name="AutoShape 423"/>
        <xdr:cNvCxnSpPr>
          <a:cxnSpLocks noChangeShapeType="1"/>
        </xdr:cNvCxnSpPr>
      </xdr:nvCxnSpPr>
      <xdr:spPr bwMode="auto">
        <a:xfrm>
          <a:off x="2419350" y="3905250"/>
          <a:ext cx="4667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15</xdr:col>
      <xdr:colOff>0</xdr:colOff>
      <xdr:row>28</xdr:row>
      <xdr:rowOff>57150</xdr:rowOff>
    </xdr:from>
    <xdr:to>
      <xdr:col>15</xdr:col>
      <xdr:colOff>0</xdr:colOff>
      <xdr:row>32</xdr:row>
      <xdr:rowOff>133350</xdr:rowOff>
    </xdr:to>
    <xdr:cxnSp macro="">
      <xdr:nvCxnSpPr>
        <xdr:cNvPr id="26540" name="AutoShape 424"/>
        <xdr:cNvCxnSpPr>
          <a:cxnSpLocks noChangeShapeType="1"/>
        </xdr:cNvCxnSpPr>
      </xdr:nvCxnSpPr>
      <xdr:spPr bwMode="auto">
        <a:xfrm flipH="1">
          <a:off x="2752725" y="4610100"/>
          <a:ext cx="0" cy="7239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9525</xdr:colOff>
      <xdr:row>32</xdr:row>
      <xdr:rowOff>152400</xdr:rowOff>
    </xdr:from>
    <xdr:to>
      <xdr:col>15</xdr:col>
      <xdr:colOff>9525</xdr:colOff>
      <xdr:row>45</xdr:row>
      <xdr:rowOff>76200</xdr:rowOff>
    </xdr:to>
    <xdr:cxnSp macro="">
      <xdr:nvCxnSpPr>
        <xdr:cNvPr id="26541" name="AutoShape 429"/>
        <xdr:cNvCxnSpPr>
          <a:cxnSpLocks noChangeShapeType="1"/>
        </xdr:cNvCxnSpPr>
      </xdr:nvCxnSpPr>
      <xdr:spPr bwMode="auto">
        <a:xfrm>
          <a:off x="2762250" y="5353050"/>
          <a:ext cx="0" cy="20288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lg"/>
          <a:tailEnd type="triangle" w="med" len="lg"/>
        </a:ln>
      </xdr:spPr>
    </xdr:cxnSp>
    <xdr:clientData/>
  </xdr:twoCellAnchor>
  <xdr:twoCellAnchor>
    <xdr:from>
      <xdr:col>13</xdr:col>
      <xdr:colOff>19050</xdr:colOff>
      <xdr:row>34</xdr:row>
      <xdr:rowOff>28575</xdr:rowOff>
    </xdr:from>
    <xdr:to>
      <xdr:col>17</xdr:col>
      <xdr:colOff>161925</xdr:colOff>
      <xdr:row>34</xdr:row>
      <xdr:rowOff>28575</xdr:rowOff>
    </xdr:to>
    <xdr:sp macro="" textlink="">
      <xdr:nvSpPr>
        <xdr:cNvPr id="26542" name="Line 430"/>
        <xdr:cNvSpPr>
          <a:spLocks noChangeShapeType="1"/>
        </xdr:cNvSpPr>
      </xdr:nvSpPr>
      <xdr:spPr bwMode="auto">
        <a:xfrm flipV="1">
          <a:off x="2371725" y="55530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171450</xdr:colOff>
      <xdr:row>23</xdr:row>
      <xdr:rowOff>28575</xdr:rowOff>
    </xdr:from>
    <xdr:to>
      <xdr:col>20</xdr:col>
      <xdr:colOff>19050</xdr:colOff>
      <xdr:row>25</xdr:row>
      <xdr:rowOff>28575</xdr:rowOff>
    </xdr:to>
    <xdr:sp macro="" textlink="">
      <xdr:nvSpPr>
        <xdr:cNvPr id="283" name="AutoShape 435"/>
        <xdr:cNvSpPr>
          <a:spLocks/>
        </xdr:cNvSpPr>
      </xdr:nvSpPr>
      <xdr:spPr bwMode="auto">
        <a:xfrm>
          <a:off x="3248025" y="37719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29269"/>
            <a:gd name="adj5" fmla="val -32352"/>
            <a:gd name="adj6" fmla="val -3902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</a:t>
          </a:r>
        </a:p>
      </xdr:txBody>
    </xdr:sp>
    <xdr:clientData/>
  </xdr:twoCellAnchor>
  <xdr:twoCellAnchor>
    <xdr:from>
      <xdr:col>17</xdr:col>
      <xdr:colOff>66675</xdr:colOff>
      <xdr:row>26</xdr:row>
      <xdr:rowOff>66675</xdr:rowOff>
    </xdr:from>
    <xdr:to>
      <xdr:col>19</xdr:col>
      <xdr:colOff>95250</xdr:colOff>
      <xdr:row>28</xdr:row>
      <xdr:rowOff>66675</xdr:rowOff>
    </xdr:to>
    <xdr:sp macro="" textlink="">
      <xdr:nvSpPr>
        <xdr:cNvPr id="284" name="AutoShape 436"/>
        <xdr:cNvSpPr>
          <a:spLocks/>
        </xdr:cNvSpPr>
      </xdr:nvSpPr>
      <xdr:spPr bwMode="auto">
        <a:xfrm>
          <a:off x="3143250" y="429577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39023"/>
            <a:gd name="adj5" fmla="val 135296"/>
            <a:gd name="adj6" fmla="val -585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</a:t>
          </a:r>
        </a:p>
      </xdr:txBody>
    </xdr:sp>
    <xdr:clientData/>
  </xdr:twoCellAnchor>
  <xdr:twoCellAnchor>
    <xdr:from>
      <xdr:col>26</xdr:col>
      <xdr:colOff>85725</xdr:colOff>
      <xdr:row>25</xdr:row>
      <xdr:rowOff>76200</xdr:rowOff>
    </xdr:from>
    <xdr:to>
      <xdr:col>28</xdr:col>
      <xdr:colOff>114300</xdr:colOff>
      <xdr:row>27</xdr:row>
      <xdr:rowOff>76200</xdr:rowOff>
    </xdr:to>
    <xdr:sp macro="" textlink="">
      <xdr:nvSpPr>
        <xdr:cNvPr id="285" name="AutoShape 437"/>
        <xdr:cNvSpPr>
          <a:spLocks/>
        </xdr:cNvSpPr>
      </xdr:nvSpPr>
      <xdr:spPr bwMode="auto">
        <a:xfrm>
          <a:off x="4791075" y="414337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39023"/>
            <a:gd name="adj5" fmla="val -8824"/>
            <a:gd name="adj6" fmla="val -6097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</a:t>
          </a:r>
        </a:p>
      </xdr:txBody>
    </xdr:sp>
    <xdr:clientData/>
  </xdr:twoCellAnchor>
  <xdr:twoCellAnchor>
    <xdr:from>
      <xdr:col>1</xdr:col>
      <xdr:colOff>28575</xdr:colOff>
      <xdr:row>35</xdr:row>
      <xdr:rowOff>76200</xdr:rowOff>
    </xdr:from>
    <xdr:to>
      <xdr:col>3</xdr:col>
      <xdr:colOff>57150</xdr:colOff>
      <xdr:row>37</xdr:row>
      <xdr:rowOff>76200</xdr:rowOff>
    </xdr:to>
    <xdr:sp macro="" textlink="">
      <xdr:nvSpPr>
        <xdr:cNvPr id="286" name="AutoShape 438"/>
        <xdr:cNvSpPr>
          <a:spLocks/>
        </xdr:cNvSpPr>
      </xdr:nvSpPr>
      <xdr:spPr bwMode="auto">
        <a:xfrm>
          <a:off x="209550" y="5762625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60977"/>
            <a:gd name="adj5" fmla="val -123528"/>
            <a:gd name="adj6" fmla="val 2073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</a:t>
          </a:r>
        </a:p>
      </xdr:txBody>
    </xdr:sp>
    <xdr:clientData/>
  </xdr:twoCellAnchor>
  <xdr:twoCellAnchor>
    <xdr:from>
      <xdr:col>10</xdr:col>
      <xdr:colOff>76200</xdr:colOff>
      <xdr:row>29</xdr:row>
      <xdr:rowOff>9525</xdr:rowOff>
    </xdr:from>
    <xdr:to>
      <xdr:col>12</xdr:col>
      <xdr:colOff>104775</xdr:colOff>
      <xdr:row>31</xdr:row>
      <xdr:rowOff>9525</xdr:rowOff>
    </xdr:to>
    <xdr:sp macro="" textlink="">
      <xdr:nvSpPr>
        <xdr:cNvPr id="287" name="AutoShape 439"/>
        <xdr:cNvSpPr>
          <a:spLocks/>
        </xdr:cNvSpPr>
      </xdr:nvSpPr>
      <xdr:spPr bwMode="auto">
        <a:xfrm>
          <a:off x="1885950" y="47244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41463"/>
            <a:gd name="adj5" fmla="val 94116"/>
            <a:gd name="adj6" fmla="val -658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</a:t>
          </a:r>
        </a:p>
      </xdr:txBody>
    </xdr:sp>
    <xdr:clientData/>
  </xdr:twoCellAnchor>
  <xdr:twoCellAnchor>
    <xdr:from>
      <xdr:col>19</xdr:col>
      <xdr:colOff>9525</xdr:colOff>
      <xdr:row>16</xdr:row>
      <xdr:rowOff>142875</xdr:rowOff>
    </xdr:from>
    <xdr:to>
      <xdr:col>21</xdr:col>
      <xdr:colOff>38100</xdr:colOff>
      <xdr:row>18</xdr:row>
      <xdr:rowOff>142875</xdr:rowOff>
    </xdr:to>
    <xdr:sp macro="" textlink="">
      <xdr:nvSpPr>
        <xdr:cNvPr id="288" name="AutoShape 440"/>
        <xdr:cNvSpPr>
          <a:spLocks/>
        </xdr:cNvSpPr>
      </xdr:nvSpPr>
      <xdr:spPr bwMode="auto">
        <a:xfrm>
          <a:off x="3448050" y="273367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39023"/>
            <a:gd name="adj5" fmla="val 135296"/>
            <a:gd name="adj6" fmla="val -585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xdr:txBody>
    </xdr:sp>
    <xdr:clientData/>
  </xdr:twoCellAnchor>
  <xdr:twoCellAnchor>
    <xdr:from>
      <xdr:col>17</xdr:col>
      <xdr:colOff>142875</xdr:colOff>
      <xdr:row>13</xdr:row>
      <xdr:rowOff>28575</xdr:rowOff>
    </xdr:from>
    <xdr:to>
      <xdr:col>19</xdr:col>
      <xdr:colOff>171450</xdr:colOff>
      <xdr:row>15</xdr:row>
      <xdr:rowOff>28575</xdr:rowOff>
    </xdr:to>
    <xdr:sp macro="" textlink="">
      <xdr:nvSpPr>
        <xdr:cNvPr id="289" name="AutoShape 441"/>
        <xdr:cNvSpPr>
          <a:spLocks/>
        </xdr:cNvSpPr>
      </xdr:nvSpPr>
      <xdr:spPr bwMode="auto">
        <a:xfrm>
          <a:off x="3219450" y="21336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68292"/>
            <a:gd name="adj5" fmla="val 79412"/>
            <a:gd name="adj6" fmla="val -1195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15</xdr:col>
      <xdr:colOff>19050</xdr:colOff>
      <xdr:row>14</xdr:row>
      <xdr:rowOff>95250</xdr:rowOff>
    </xdr:from>
    <xdr:to>
      <xdr:col>15</xdr:col>
      <xdr:colOff>66675</xdr:colOff>
      <xdr:row>14</xdr:row>
      <xdr:rowOff>142875</xdr:rowOff>
    </xdr:to>
    <xdr:sp macro="" textlink="">
      <xdr:nvSpPr>
        <xdr:cNvPr id="26550" name="Oval 442"/>
        <xdr:cNvSpPr>
          <a:spLocks noChangeArrowheads="1"/>
        </xdr:cNvSpPr>
      </xdr:nvSpPr>
      <xdr:spPr bwMode="auto">
        <a:xfrm rot="5400000" flipV="1">
          <a:off x="2771775" y="236220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19</xdr:row>
      <xdr:rowOff>47625</xdr:rowOff>
    </xdr:from>
    <xdr:to>
      <xdr:col>17</xdr:col>
      <xdr:colOff>161925</xdr:colOff>
      <xdr:row>19</xdr:row>
      <xdr:rowOff>95250</xdr:rowOff>
    </xdr:to>
    <xdr:sp macro="" textlink="">
      <xdr:nvSpPr>
        <xdr:cNvPr id="26551" name="Oval 443"/>
        <xdr:cNvSpPr>
          <a:spLocks noChangeArrowheads="1"/>
        </xdr:cNvSpPr>
      </xdr:nvSpPr>
      <xdr:spPr bwMode="auto">
        <a:xfrm rot="5400000" flipV="1">
          <a:off x="3228975" y="314325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171450</xdr:colOff>
      <xdr:row>22</xdr:row>
      <xdr:rowOff>47625</xdr:rowOff>
    </xdr:from>
    <xdr:to>
      <xdr:col>17</xdr:col>
      <xdr:colOff>38100</xdr:colOff>
      <xdr:row>22</xdr:row>
      <xdr:rowOff>95250</xdr:rowOff>
    </xdr:to>
    <xdr:sp macro="" textlink="">
      <xdr:nvSpPr>
        <xdr:cNvPr id="26552" name="Oval 444"/>
        <xdr:cNvSpPr>
          <a:spLocks noChangeArrowheads="1"/>
        </xdr:cNvSpPr>
      </xdr:nvSpPr>
      <xdr:spPr bwMode="auto">
        <a:xfrm rot="5400000" flipV="1">
          <a:off x="3105150" y="36290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25</xdr:row>
      <xdr:rowOff>19050</xdr:rowOff>
    </xdr:from>
    <xdr:to>
      <xdr:col>25</xdr:col>
      <xdr:colOff>47625</xdr:colOff>
      <xdr:row>25</xdr:row>
      <xdr:rowOff>66675</xdr:rowOff>
    </xdr:to>
    <xdr:sp macro="" textlink="">
      <xdr:nvSpPr>
        <xdr:cNvPr id="26553" name="Oval 445"/>
        <xdr:cNvSpPr>
          <a:spLocks noChangeArrowheads="1"/>
        </xdr:cNvSpPr>
      </xdr:nvSpPr>
      <xdr:spPr bwMode="auto">
        <a:xfrm rot="5400000" flipV="1">
          <a:off x="4562475" y="40862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133350</xdr:colOff>
      <xdr:row>30</xdr:row>
      <xdr:rowOff>152400</xdr:rowOff>
    </xdr:from>
    <xdr:to>
      <xdr:col>9</xdr:col>
      <xdr:colOff>0</xdr:colOff>
      <xdr:row>31</xdr:row>
      <xdr:rowOff>38100</xdr:rowOff>
    </xdr:to>
    <xdr:sp macro="" textlink="">
      <xdr:nvSpPr>
        <xdr:cNvPr id="26554" name="Oval 446"/>
        <xdr:cNvSpPr>
          <a:spLocks noChangeArrowheads="1"/>
        </xdr:cNvSpPr>
      </xdr:nvSpPr>
      <xdr:spPr bwMode="auto">
        <a:xfrm rot="5400000" flipV="1">
          <a:off x="1581150" y="502920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</xdr:colOff>
      <xdr:row>32</xdr:row>
      <xdr:rowOff>142875</xdr:rowOff>
    </xdr:from>
    <xdr:to>
      <xdr:col>5</xdr:col>
      <xdr:colOff>142875</xdr:colOff>
      <xdr:row>33</xdr:row>
      <xdr:rowOff>28575</xdr:rowOff>
    </xdr:to>
    <xdr:sp macro="" textlink="">
      <xdr:nvSpPr>
        <xdr:cNvPr id="26555" name="Oval 447"/>
        <xdr:cNvSpPr>
          <a:spLocks noChangeArrowheads="1"/>
        </xdr:cNvSpPr>
      </xdr:nvSpPr>
      <xdr:spPr bwMode="auto">
        <a:xfrm rot="5400000" flipV="1">
          <a:off x="1000125" y="53435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171450</xdr:colOff>
      <xdr:row>29</xdr:row>
      <xdr:rowOff>9525</xdr:rowOff>
    </xdr:from>
    <xdr:to>
      <xdr:col>16</xdr:col>
      <xdr:colOff>38100</xdr:colOff>
      <xdr:row>29</xdr:row>
      <xdr:rowOff>57150</xdr:rowOff>
    </xdr:to>
    <xdr:sp macro="" textlink="">
      <xdr:nvSpPr>
        <xdr:cNvPr id="26556" name="Oval 448"/>
        <xdr:cNvSpPr>
          <a:spLocks noChangeArrowheads="1"/>
        </xdr:cNvSpPr>
      </xdr:nvSpPr>
      <xdr:spPr bwMode="auto">
        <a:xfrm rot="5400000" flipV="1">
          <a:off x="2924175" y="472440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33</xdr:row>
      <xdr:rowOff>152400</xdr:rowOff>
    </xdr:from>
    <xdr:to>
      <xdr:col>12</xdr:col>
      <xdr:colOff>9525</xdr:colOff>
      <xdr:row>34</xdr:row>
      <xdr:rowOff>38100</xdr:rowOff>
    </xdr:to>
    <xdr:sp macro="" textlink="">
      <xdr:nvSpPr>
        <xdr:cNvPr id="26557" name="Oval 449"/>
        <xdr:cNvSpPr>
          <a:spLocks noChangeArrowheads="1"/>
        </xdr:cNvSpPr>
      </xdr:nvSpPr>
      <xdr:spPr bwMode="auto">
        <a:xfrm rot="5400000" flipV="1">
          <a:off x="2133600" y="551497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40</xdr:row>
      <xdr:rowOff>0</xdr:rowOff>
    </xdr:from>
    <xdr:to>
      <xdr:col>13</xdr:col>
      <xdr:colOff>19050</xdr:colOff>
      <xdr:row>40</xdr:row>
      <xdr:rowOff>0</xdr:rowOff>
    </xdr:to>
    <xdr:cxnSp macro="">
      <xdr:nvCxnSpPr>
        <xdr:cNvPr id="26558" name="AutoShape 453"/>
        <xdr:cNvCxnSpPr>
          <a:cxnSpLocks noChangeShapeType="1"/>
        </xdr:cNvCxnSpPr>
      </xdr:nvCxnSpPr>
      <xdr:spPr bwMode="auto">
        <a:xfrm>
          <a:off x="1323975" y="6496050"/>
          <a:ext cx="10477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10</xdr:col>
      <xdr:colOff>123825</xdr:colOff>
      <xdr:row>22</xdr:row>
      <xdr:rowOff>0</xdr:rowOff>
    </xdr:from>
    <xdr:to>
      <xdr:col>27</xdr:col>
      <xdr:colOff>123825</xdr:colOff>
      <xdr:row>22</xdr:row>
      <xdr:rowOff>0</xdr:rowOff>
    </xdr:to>
    <xdr:cxnSp macro="">
      <xdr:nvCxnSpPr>
        <xdr:cNvPr id="26559" name="AutoShape 454"/>
        <xdr:cNvCxnSpPr>
          <a:cxnSpLocks noChangeShapeType="1"/>
        </xdr:cNvCxnSpPr>
      </xdr:nvCxnSpPr>
      <xdr:spPr bwMode="auto">
        <a:xfrm>
          <a:off x="1933575" y="3581400"/>
          <a:ext cx="31146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12</xdr:col>
      <xdr:colOff>28575</xdr:colOff>
      <xdr:row>16</xdr:row>
      <xdr:rowOff>0</xdr:rowOff>
    </xdr:from>
    <xdr:to>
      <xdr:col>25</xdr:col>
      <xdr:colOff>171450</xdr:colOff>
      <xdr:row>16</xdr:row>
      <xdr:rowOff>0</xdr:rowOff>
    </xdr:to>
    <xdr:cxnSp macro="">
      <xdr:nvCxnSpPr>
        <xdr:cNvPr id="26560" name="AutoShape 455"/>
        <xdr:cNvCxnSpPr>
          <a:cxnSpLocks noChangeShapeType="1"/>
        </xdr:cNvCxnSpPr>
      </xdr:nvCxnSpPr>
      <xdr:spPr bwMode="auto">
        <a:xfrm flipV="1">
          <a:off x="2200275" y="2590800"/>
          <a:ext cx="2533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25</xdr:col>
      <xdr:colOff>171450</xdr:colOff>
      <xdr:row>15</xdr:row>
      <xdr:rowOff>123825</xdr:rowOff>
    </xdr:from>
    <xdr:to>
      <xdr:col>25</xdr:col>
      <xdr:colOff>171450</xdr:colOff>
      <xdr:row>19</xdr:row>
      <xdr:rowOff>19050</xdr:rowOff>
    </xdr:to>
    <xdr:sp macro="" textlink="">
      <xdr:nvSpPr>
        <xdr:cNvPr id="26561" name="Line 456"/>
        <xdr:cNvSpPr>
          <a:spLocks noChangeShapeType="1"/>
        </xdr:cNvSpPr>
      </xdr:nvSpPr>
      <xdr:spPr bwMode="auto">
        <a:xfrm flipH="1">
          <a:off x="4733925" y="25527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47625</xdr:colOff>
      <xdr:row>15</xdr:row>
      <xdr:rowOff>152400</xdr:rowOff>
    </xdr:from>
    <xdr:to>
      <xdr:col>12</xdr:col>
      <xdr:colOff>47625</xdr:colOff>
      <xdr:row>19</xdr:row>
      <xdr:rowOff>47625</xdr:rowOff>
    </xdr:to>
    <xdr:sp macro="" textlink="">
      <xdr:nvSpPr>
        <xdr:cNvPr id="26562" name="Line 457"/>
        <xdr:cNvSpPr>
          <a:spLocks noChangeShapeType="1"/>
        </xdr:cNvSpPr>
      </xdr:nvSpPr>
      <xdr:spPr bwMode="auto">
        <a:xfrm flipH="1">
          <a:off x="2219325" y="258127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152400</xdr:colOff>
      <xdr:row>48</xdr:row>
      <xdr:rowOff>66675</xdr:rowOff>
    </xdr:from>
    <xdr:to>
      <xdr:col>60</xdr:col>
      <xdr:colOff>95250</xdr:colOff>
      <xdr:row>49</xdr:row>
      <xdr:rowOff>85725</xdr:rowOff>
    </xdr:to>
    <xdr:sp macro="" textlink="">
      <xdr:nvSpPr>
        <xdr:cNvPr id="26563" name="Rectangle 139"/>
        <xdr:cNvSpPr>
          <a:spLocks noChangeArrowheads="1"/>
        </xdr:cNvSpPr>
      </xdr:nvSpPr>
      <xdr:spPr bwMode="auto">
        <a:xfrm>
          <a:off x="6886575" y="7858125"/>
          <a:ext cx="41052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54</xdr:col>
      <xdr:colOff>47625</xdr:colOff>
      <xdr:row>44</xdr:row>
      <xdr:rowOff>28575</xdr:rowOff>
    </xdr:from>
    <xdr:to>
      <xdr:col>55</xdr:col>
      <xdr:colOff>142875</xdr:colOff>
      <xdr:row>44</xdr:row>
      <xdr:rowOff>104775</xdr:rowOff>
    </xdr:to>
    <xdr:grpSp>
      <xdr:nvGrpSpPr>
        <xdr:cNvPr id="26564" name="Group 235"/>
        <xdr:cNvGrpSpPr>
          <a:grpSpLocks/>
        </xdr:cNvGrpSpPr>
      </xdr:nvGrpSpPr>
      <xdr:grpSpPr bwMode="auto">
        <a:xfrm>
          <a:off x="9858375" y="7172325"/>
          <a:ext cx="276225" cy="76200"/>
          <a:chOff x="605" y="99"/>
          <a:chExt cx="29" cy="8"/>
        </a:xfrm>
      </xdr:grpSpPr>
      <xdr:sp macro="" textlink="">
        <xdr:nvSpPr>
          <xdr:cNvPr id="31856" name="Rectangle 236"/>
          <xdr:cNvSpPr>
            <a:spLocks noChangeArrowheads="1"/>
          </xdr:cNvSpPr>
        </xdr:nvSpPr>
        <xdr:spPr bwMode="auto">
          <a:xfrm>
            <a:off x="605" y="99"/>
            <a:ext cx="19" cy="8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857" name="Rectangle 237"/>
          <xdr:cNvSpPr>
            <a:spLocks noChangeArrowheads="1"/>
          </xdr:cNvSpPr>
        </xdr:nvSpPr>
        <xdr:spPr bwMode="auto">
          <a:xfrm>
            <a:off x="615" y="99"/>
            <a:ext cx="19" cy="8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45</xdr:col>
      <xdr:colOff>38100</xdr:colOff>
      <xdr:row>44</xdr:row>
      <xdr:rowOff>28575</xdr:rowOff>
    </xdr:from>
    <xdr:to>
      <xdr:col>46</xdr:col>
      <xdr:colOff>133350</xdr:colOff>
      <xdr:row>44</xdr:row>
      <xdr:rowOff>104775</xdr:rowOff>
    </xdr:to>
    <xdr:grpSp>
      <xdr:nvGrpSpPr>
        <xdr:cNvPr id="26565" name="Group 235"/>
        <xdr:cNvGrpSpPr>
          <a:grpSpLocks/>
        </xdr:cNvGrpSpPr>
      </xdr:nvGrpSpPr>
      <xdr:grpSpPr bwMode="auto">
        <a:xfrm>
          <a:off x="8220075" y="7172325"/>
          <a:ext cx="276225" cy="76200"/>
          <a:chOff x="605" y="99"/>
          <a:chExt cx="29" cy="8"/>
        </a:xfrm>
      </xdr:grpSpPr>
      <xdr:sp macro="" textlink="">
        <xdr:nvSpPr>
          <xdr:cNvPr id="31854" name="Rectangle 236"/>
          <xdr:cNvSpPr>
            <a:spLocks noChangeArrowheads="1"/>
          </xdr:cNvSpPr>
        </xdr:nvSpPr>
        <xdr:spPr bwMode="auto">
          <a:xfrm>
            <a:off x="605" y="99"/>
            <a:ext cx="19" cy="8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855" name="Rectangle 237"/>
          <xdr:cNvSpPr>
            <a:spLocks noChangeArrowheads="1"/>
          </xdr:cNvSpPr>
        </xdr:nvSpPr>
        <xdr:spPr bwMode="auto">
          <a:xfrm>
            <a:off x="615" y="99"/>
            <a:ext cx="19" cy="8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47</xdr:col>
      <xdr:colOff>161925</xdr:colOff>
      <xdr:row>42</xdr:row>
      <xdr:rowOff>123825</xdr:rowOff>
    </xdr:from>
    <xdr:to>
      <xdr:col>49</xdr:col>
      <xdr:colOff>76200</xdr:colOff>
      <xdr:row>43</xdr:row>
      <xdr:rowOff>38100</xdr:rowOff>
    </xdr:to>
    <xdr:grpSp>
      <xdr:nvGrpSpPr>
        <xdr:cNvPr id="26566" name="Group 238"/>
        <xdr:cNvGrpSpPr>
          <a:grpSpLocks/>
        </xdr:cNvGrpSpPr>
      </xdr:nvGrpSpPr>
      <xdr:grpSpPr bwMode="auto">
        <a:xfrm>
          <a:off x="8705850" y="6943725"/>
          <a:ext cx="276225" cy="76200"/>
          <a:chOff x="606" y="125"/>
          <a:chExt cx="29" cy="8"/>
        </a:xfrm>
      </xdr:grpSpPr>
      <xdr:sp macro="" textlink="">
        <xdr:nvSpPr>
          <xdr:cNvPr id="31852" name="Rectangle 239"/>
          <xdr:cNvSpPr>
            <a:spLocks noChangeArrowheads="1"/>
          </xdr:cNvSpPr>
        </xdr:nvSpPr>
        <xdr:spPr bwMode="auto">
          <a:xfrm>
            <a:off x="616" y="125"/>
            <a:ext cx="19" cy="8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853" name="Rectangle 240"/>
          <xdr:cNvSpPr>
            <a:spLocks noChangeArrowheads="1"/>
          </xdr:cNvSpPr>
        </xdr:nvSpPr>
        <xdr:spPr bwMode="auto">
          <a:xfrm>
            <a:off x="606" y="125"/>
            <a:ext cx="19" cy="8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152400</xdr:colOff>
      <xdr:row>45</xdr:row>
      <xdr:rowOff>85725</xdr:rowOff>
    </xdr:from>
    <xdr:to>
      <xdr:col>30</xdr:col>
      <xdr:colOff>95250</xdr:colOff>
      <xdr:row>46</xdr:row>
      <xdr:rowOff>133350</xdr:rowOff>
    </xdr:to>
    <xdr:grpSp>
      <xdr:nvGrpSpPr>
        <xdr:cNvPr id="26567" name="Группа 481"/>
        <xdr:cNvGrpSpPr>
          <a:grpSpLocks/>
        </xdr:cNvGrpSpPr>
      </xdr:nvGrpSpPr>
      <xdr:grpSpPr bwMode="auto">
        <a:xfrm>
          <a:off x="1419225" y="7391400"/>
          <a:ext cx="4143375" cy="209550"/>
          <a:chOff x="6848475" y="7639050"/>
          <a:chExt cx="4105275" cy="209550"/>
        </a:xfrm>
      </xdr:grpSpPr>
      <xdr:grpSp>
        <xdr:nvGrpSpPr>
          <xdr:cNvPr id="26578" name="Группа 467"/>
          <xdr:cNvGrpSpPr>
            <a:grpSpLocks/>
          </xdr:cNvGrpSpPr>
        </xdr:nvGrpSpPr>
        <xdr:grpSpPr bwMode="auto">
          <a:xfrm>
            <a:off x="6848475" y="7639050"/>
            <a:ext cx="276225" cy="209550"/>
            <a:chOff x="6848475" y="7639050"/>
            <a:chExt cx="276225" cy="209550"/>
          </a:xfrm>
        </xdr:grpSpPr>
        <xdr:grpSp>
          <xdr:nvGrpSpPr>
            <xdr:cNvPr id="31842" name="Group 227"/>
            <xdr:cNvGrpSpPr>
              <a:grpSpLocks/>
            </xdr:cNvGrpSpPr>
          </xdr:nvGrpSpPr>
          <xdr:grpSpPr bwMode="auto">
            <a:xfrm>
              <a:off x="6848475" y="7696200"/>
              <a:ext cx="276225" cy="152400"/>
              <a:chOff x="605" y="99"/>
              <a:chExt cx="29" cy="16"/>
            </a:xfrm>
          </xdr:grpSpPr>
          <xdr:grpSp>
            <xdr:nvGrpSpPr>
              <xdr:cNvPr id="31846" name="Group 228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850" name="Rectangle 229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51" name="Rectangle 230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847" name="Group 231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848" name="Rectangle 232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49" name="Rectangle 233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843" name="Group 238"/>
            <xdr:cNvGrpSpPr>
              <a:grpSpLocks/>
            </xdr:cNvGrpSpPr>
          </xdr:nvGrpSpPr>
          <xdr:grpSpPr bwMode="auto">
            <a:xfrm>
              <a:off x="6848475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84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84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79" name="Группа 468"/>
          <xdr:cNvGrpSpPr>
            <a:grpSpLocks/>
          </xdr:cNvGrpSpPr>
        </xdr:nvGrpSpPr>
        <xdr:grpSpPr bwMode="auto">
          <a:xfrm>
            <a:off x="7134225" y="7639050"/>
            <a:ext cx="276225" cy="209550"/>
            <a:chOff x="7134225" y="7639050"/>
            <a:chExt cx="276225" cy="209550"/>
          </a:xfrm>
        </xdr:grpSpPr>
        <xdr:grpSp>
          <xdr:nvGrpSpPr>
            <xdr:cNvPr id="31832" name="Group 220"/>
            <xdr:cNvGrpSpPr>
              <a:grpSpLocks/>
            </xdr:cNvGrpSpPr>
          </xdr:nvGrpSpPr>
          <xdr:grpSpPr bwMode="auto">
            <a:xfrm>
              <a:off x="7134225" y="7696200"/>
              <a:ext cx="276225" cy="152400"/>
              <a:chOff x="605" y="99"/>
              <a:chExt cx="29" cy="16"/>
            </a:xfrm>
          </xdr:grpSpPr>
          <xdr:grpSp>
            <xdr:nvGrpSpPr>
              <xdr:cNvPr id="31836" name="Group 221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840" name="Rectangle 222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41" name="Rectangle 223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837" name="Group 224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838" name="Rectangle 225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39" name="Rectangle 226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833" name="Group 238"/>
            <xdr:cNvGrpSpPr>
              <a:grpSpLocks/>
            </xdr:cNvGrpSpPr>
          </xdr:nvGrpSpPr>
          <xdr:grpSpPr bwMode="auto">
            <a:xfrm>
              <a:off x="7134225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83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83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0" name="Группа 469"/>
          <xdr:cNvGrpSpPr>
            <a:grpSpLocks/>
          </xdr:cNvGrpSpPr>
        </xdr:nvGrpSpPr>
        <xdr:grpSpPr bwMode="auto">
          <a:xfrm>
            <a:off x="7429500" y="7639050"/>
            <a:ext cx="276225" cy="209550"/>
            <a:chOff x="7419975" y="7639050"/>
            <a:chExt cx="276225" cy="209550"/>
          </a:xfrm>
        </xdr:grpSpPr>
        <xdr:grpSp>
          <xdr:nvGrpSpPr>
            <xdr:cNvPr id="31822" name="Group 234"/>
            <xdr:cNvGrpSpPr>
              <a:grpSpLocks/>
            </xdr:cNvGrpSpPr>
          </xdr:nvGrpSpPr>
          <xdr:grpSpPr bwMode="auto">
            <a:xfrm>
              <a:off x="7419975" y="7696200"/>
              <a:ext cx="276225" cy="152400"/>
              <a:chOff x="605" y="99"/>
              <a:chExt cx="29" cy="16"/>
            </a:xfrm>
          </xdr:grpSpPr>
          <xdr:grpSp>
            <xdr:nvGrpSpPr>
              <xdr:cNvPr id="31826" name="Group 235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830" name="Rectangle 236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31" name="Rectangle 237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827" name="Group 238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828" name="Rectangle 239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29" name="Rectangle 240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823" name="Group 238"/>
            <xdr:cNvGrpSpPr>
              <a:grpSpLocks/>
            </xdr:cNvGrpSpPr>
          </xdr:nvGrpSpPr>
          <xdr:grpSpPr bwMode="auto">
            <a:xfrm>
              <a:off x="7419975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82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82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1" name="Группа 470"/>
          <xdr:cNvGrpSpPr>
            <a:grpSpLocks/>
          </xdr:cNvGrpSpPr>
        </xdr:nvGrpSpPr>
        <xdr:grpSpPr bwMode="auto">
          <a:xfrm>
            <a:off x="7724775" y="7639050"/>
            <a:ext cx="276225" cy="209550"/>
            <a:chOff x="7696200" y="7639050"/>
            <a:chExt cx="276225" cy="209550"/>
          </a:xfrm>
        </xdr:grpSpPr>
        <xdr:grpSp>
          <xdr:nvGrpSpPr>
            <xdr:cNvPr id="31812" name="Group 227"/>
            <xdr:cNvGrpSpPr>
              <a:grpSpLocks/>
            </xdr:cNvGrpSpPr>
          </xdr:nvGrpSpPr>
          <xdr:grpSpPr bwMode="auto">
            <a:xfrm>
              <a:off x="7696200" y="7696200"/>
              <a:ext cx="276225" cy="152400"/>
              <a:chOff x="605" y="99"/>
              <a:chExt cx="29" cy="16"/>
            </a:xfrm>
          </xdr:grpSpPr>
          <xdr:grpSp>
            <xdr:nvGrpSpPr>
              <xdr:cNvPr id="31816" name="Group 228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820" name="Rectangle 229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21" name="Rectangle 230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817" name="Group 231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818" name="Rectangle 232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19" name="Rectangle 233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813" name="Group 238"/>
            <xdr:cNvGrpSpPr>
              <a:grpSpLocks/>
            </xdr:cNvGrpSpPr>
          </xdr:nvGrpSpPr>
          <xdr:grpSpPr bwMode="auto">
            <a:xfrm>
              <a:off x="7696200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81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81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2" name="Группа 471"/>
          <xdr:cNvGrpSpPr>
            <a:grpSpLocks/>
          </xdr:cNvGrpSpPr>
        </xdr:nvGrpSpPr>
        <xdr:grpSpPr bwMode="auto">
          <a:xfrm>
            <a:off x="8020050" y="7639050"/>
            <a:ext cx="276225" cy="209550"/>
            <a:chOff x="7981950" y="7639050"/>
            <a:chExt cx="276225" cy="209550"/>
          </a:xfrm>
        </xdr:grpSpPr>
        <xdr:grpSp>
          <xdr:nvGrpSpPr>
            <xdr:cNvPr id="31802" name="Group 220"/>
            <xdr:cNvGrpSpPr>
              <a:grpSpLocks/>
            </xdr:cNvGrpSpPr>
          </xdr:nvGrpSpPr>
          <xdr:grpSpPr bwMode="auto">
            <a:xfrm>
              <a:off x="7981950" y="7696200"/>
              <a:ext cx="276225" cy="152400"/>
              <a:chOff x="605" y="99"/>
              <a:chExt cx="29" cy="16"/>
            </a:xfrm>
          </xdr:grpSpPr>
          <xdr:grpSp>
            <xdr:nvGrpSpPr>
              <xdr:cNvPr id="31806" name="Group 221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810" name="Rectangle 222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11" name="Rectangle 223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807" name="Group 224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808" name="Rectangle 225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09" name="Rectangle 226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803" name="Group 238"/>
            <xdr:cNvGrpSpPr>
              <a:grpSpLocks/>
            </xdr:cNvGrpSpPr>
          </xdr:nvGrpSpPr>
          <xdr:grpSpPr bwMode="auto">
            <a:xfrm>
              <a:off x="7981950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80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80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3" name="Группа 472"/>
          <xdr:cNvGrpSpPr>
            <a:grpSpLocks/>
          </xdr:cNvGrpSpPr>
        </xdr:nvGrpSpPr>
        <xdr:grpSpPr bwMode="auto">
          <a:xfrm>
            <a:off x="8315325" y="7639050"/>
            <a:ext cx="276225" cy="209550"/>
            <a:chOff x="8267700" y="7639050"/>
            <a:chExt cx="276225" cy="209550"/>
          </a:xfrm>
        </xdr:grpSpPr>
        <xdr:grpSp>
          <xdr:nvGrpSpPr>
            <xdr:cNvPr id="31792" name="Group 234"/>
            <xdr:cNvGrpSpPr>
              <a:grpSpLocks/>
            </xdr:cNvGrpSpPr>
          </xdr:nvGrpSpPr>
          <xdr:grpSpPr bwMode="auto">
            <a:xfrm>
              <a:off x="8267700" y="7696200"/>
              <a:ext cx="276225" cy="152400"/>
              <a:chOff x="605" y="99"/>
              <a:chExt cx="29" cy="16"/>
            </a:xfrm>
          </xdr:grpSpPr>
          <xdr:grpSp>
            <xdr:nvGrpSpPr>
              <xdr:cNvPr id="31796" name="Group 235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800" name="Rectangle 236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801" name="Rectangle 237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797" name="Group 238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798" name="Rectangle 239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99" name="Rectangle 240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793" name="Group 238"/>
            <xdr:cNvGrpSpPr>
              <a:grpSpLocks/>
            </xdr:cNvGrpSpPr>
          </xdr:nvGrpSpPr>
          <xdr:grpSpPr bwMode="auto">
            <a:xfrm>
              <a:off x="8267700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79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79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4" name="Группа 473"/>
          <xdr:cNvGrpSpPr>
            <a:grpSpLocks/>
          </xdr:cNvGrpSpPr>
        </xdr:nvGrpSpPr>
        <xdr:grpSpPr bwMode="auto">
          <a:xfrm>
            <a:off x="8610600" y="7639050"/>
            <a:ext cx="276225" cy="209550"/>
            <a:chOff x="8553450" y="7639050"/>
            <a:chExt cx="276225" cy="209550"/>
          </a:xfrm>
        </xdr:grpSpPr>
        <xdr:grpSp>
          <xdr:nvGrpSpPr>
            <xdr:cNvPr id="31782" name="Group 227"/>
            <xdr:cNvGrpSpPr>
              <a:grpSpLocks/>
            </xdr:cNvGrpSpPr>
          </xdr:nvGrpSpPr>
          <xdr:grpSpPr bwMode="auto">
            <a:xfrm>
              <a:off x="8553450" y="7696200"/>
              <a:ext cx="276225" cy="152400"/>
              <a:chOff x="605" y="99"/>
              <a:chExt cx="29" cy="16"/>
            </a:xfrm>
          </xdr:grpSpPr>
          <xdr:grpSp>
            <xdr:nvGrpSpPr>
              <xdr:cNvPr id="31786" name="Group 228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790" name="Rectangle 229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91" name="Rectangle 230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787" name="Group 231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788" name="Rectangle 232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89" name="Rectangle 233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783" name="Group 238"/>
            <xdr:cNvGrpSpPr>
              <a:grpSpLocks/>
            </xdr:cNvGrpSpPr>
          </xdr:nvGrpSpPr>
          <xdr:grpSpPr bwMode="auto">
            <a:xfrm>
              <a:off x="8553450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78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78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5" name="Группа 474"/>
          <xdr:cNvGrpSpPr>
            <a:grpSpLocks/>
          </xdr:cNvGrpSpPr>
        </xdr:nvGrpSpPr>
        <xdr:grpSpPr bwMode="auto">
          <a:xfrm>
            <a:off x="8905875" y="7639050"/>
            <a:ext cx="276225" cy="209550"/>
            <a:chOff x="8839200" y="7639050"/>
            <a:chExt cx="276225" cy="209550"/>
          </a:xfrm>
        </xdr:grpSpPr>
        <xdr:grpSp>
          <xdr:nvGrpSpPr>
            <xdr:cNvPr id="31772" name="Group 220"/>
            <xdr:cNvGrpSpPr>
              <a:grpSpLocks/>
            </xdr:cNvGrpSpPr>
          </xdr:nvGrpSpPr>
          <xdr:grpSpPr bwMode="auto">
            <a:xfrm>
              <a:off x="8839200" y="7696200"/>
              <a:ext cx="276225" cy="152400"/>
              <a:chOff x="605" y="99"/>
              <a:chExt cx="29" cy="16"/>
            </a:xfrm>
          </xdr:grpSpPr>
          <xdr:grpSp>
            <xdr:nvGrpSpPr>
              <xdr:cNvPr id="31776" name="Group 221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780" name="Rectangle 222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81" name="Rectangle 223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777" name="Group 224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778" name="Rectangle 225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79" name="Rectangle 226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773" name="Group 238"/>
            <xdr:cNvGrpSpPr>
              <a:grpSpLocks/>
            </xdr:cNvGrpSpPr>
          </xdr:nvGrpSpPr>
          <xdr:grpSpPr bwMode="auto">
            <a:xfrm>
              <a:off x="8839200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77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77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6" name="Группа 475"/>
          <xdr:cNvGrpSpPr>
            <a:grpSpLocks/>
          </xdr:cNvGrpSpPr>
        </xdr:nvGrpSpPr>
        <xdr:grpSpPr bwMode="auto">
          <a:xfrm>
            <a:off x="9201150" y="7639050"/>
            <a:ext cx="276225" cy="209550"/>
            <a:chOff x="9124950" y="7639050"/>
            <a:chExt cx="276225" cy="209550"/>
          </a:xfrm>
        </xdr:grpSpPr>
        <xdr:grpSp>
          <xdr:nvGrpSpPr>
            <xdr:cNvPr id="31762" name="Group 234"/>
            <xdr:cNvGrpSpPr>
              <a:grpSpLocks/>
            </xdr:cNvGrpSpPr>
          </xdr:nvGrpSpPr>
          <xdr:grpSpPr bwMode="auto">
            <a:xfrm>
              <a:off x="9124950" y="7696200"/>
              <a:ext cx="276225" cy="152400"/>
              <a:chOff x="605" y="99"/>
              <a:chExt cx="29" cy="16"/>
            </a:xfrm>
          </xdr:grpSpPr>
          <xdr:grpSp>
            <xdr:nvGrpSpPr>
              <xdr:cNvPr id="31766" name="Group 235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770" name="Rectangle 236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71" name="Rectangle 237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767" name="Group 238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768" name="Rectangle 239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69" name="Rectangle 240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763" name="Group 238"/>
            <xdr:cNvGrpSpPr>
              <a:grpSpLocks/>
            </xdr:cNvGrpSpPr>
          </xdr:nvGrpSpPr>
          <xdr:grpSpPr bwMode="auto">
            <a:xfrm>
              <a:off x="9124950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76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76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7" name="Группа 476"/>
          <xdr:cNvGrpSpPr>
            <a:grpSpLocks/>
          </xdr:cNvGrpSpPr>
        </xdr:nvGrpSpPr>
        <xdr:grpSpPr bwMode="auto">
          <a:xfrm>
            <a:off x="9496425" y="7639050"/>
            <a:ext cx="276225" cy="209550"/>
            <a:chOff x="9391650" y="7639050"/>
            <a:chExt cx="276225" cy="209550"/>
          </a:xfrm>
        </xdr:grpSpPr>
        <xdr:grpSp>
          <xdr:nvGrpSpPr>
            <xdr:cNvPr id="31752" name="Group 227"/>
            <xdr:cNvGrpSpPr>
              <a:grpSpLocks/>
            </xdr:cNvGrpSpPr>
          </xdr:nvGrpSpPr>
          <xdr:grpSpPr bwMode="auto">
            <a:xfrm>
              <a:off x="9391650" y="7696200"/>
              <a:ext cx="276225" cy="152400"/>
              <a:chOff x="605" y="99"/>
              <a:chExt cx="29" cy="16"/>
            </a:xfrm>
          </xdr:grpSpPr>
          <xdr:grpSp>
            <xdr:nvGrpSpPr>
              <xdr:cNvPr id="31756" name="Group 228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760" name="Rectangle 229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61" name="Rectangle 230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757" name="Group 231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758" name="Rectangle 232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59" name="Rectangle 233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31753" name="Group 238"/>
            <xdr:cNvGrpSpPr>
              <a:grpSpLocks/>
            </xdr:cNvGrpSpPr>
          </xdr:nvGrpSpPr>
          <xdr:grpSpPr bwMode="auto">
            <a:xfrm>
              <a:off x="9391650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75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75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8" name="Группа 477"/>
          <xdr:cNvGrpSpPr>
            <a:grpSpLocks/>
          </xdr:cNvGrpSpPr>
        </xdr:nvGrpSpPr>
        <xdr:grpSpPr bwMode="auto">
          <a:xfrm>
            <a:off x="9791700" y="7639050"/>
            <a:ext cx="276225" cy="209550"/>
            <a:chOff x="9677400" y="7639050"/>
            <a:chExt cx="276225" cy="209550"/>
          </a:xfrm>
        </xdr:grpSpPr>
        <xdr:grpSp>
          <xdr:nvGrpSpPr>
            <xdr:cNvPr id="26622" name="Group 220"/>
            <xdr:cNvGrpSpPr>
              <a:grpSpLocks/>
            </xdr:cNvGrpSpPr>
          </xdr:nvGrpSpPr>
          <xdr:grpSpPr bwMode="auto">
            <a:xfrm>
              <a:off x="9677400" y="7696200"/>
              <a:ext cx="276225" cy="152400"/>
              <a:chOff x="605" y="99"/>
              <a:chExt cx="29" cy="16"/>
            </a:xfrm>
          </xdr:grpSpPr>
          <xdr:grpSp>
            <xdr:nvGrpSpPr>
              <xdr:cNvPr id="31746" name="Group 221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31750" name="Rectangle 222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51" name="Rectangle 223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1747" name="Group 224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31748" name="Rectangle 225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31749" name="Rectangle 226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26623" name="Group 238"/>
            <xdr:cNvGrpSpPr>
              <a:grpSpLocks/>
            </xdr:cNvGrpSpPr>
          </xdr:nvGrpSpPr>
          <xdr:grpSpPr bwMode="auto">
            <a:xfrm>
              <a:off x="9677400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3174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74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89" name="Группа 478"/>
          <xdr:cNvGrpSpPr>
            <a:grpSpLocks/>
          </xdr:cNvGrpSpPr>
        </xdr:nvGrpSpPr>
        <xdr:grpSpPr bwMode="auto">
          <a:xfrm>
            <a:off x="10086975" y="7639050"/>
            <a:ext cx="276225" cy="209550"/>
            <a:chOff x="9963150" y="7639050"/>
            <a:chExt cx="276225" cy="209550"/>
          </a:xfrm>
        </xdr:grpSpPr>
        <xdr:grpSp>
          <xdr:nvGrpSpPr>
            <xdr:cNvPr id="26612" name="Group 234"/>
            <xdr:cNvGrpSpPr>
              <a:grpSpLocks/>
            </xdr:cNvGrpSpPr>
          </xdr:nvGrpSpPr>
          <xdr:grpSpPr bwMode="auto">
            <a:xfrm>
              <a:off x="9963150" y="7696200"/>
              <a:ext cx="276225" cy="152400"/>
              <a:chOff x="605" y="99"/>
              <a:chExt cx="29" cy="16"/>
            </a:xfrm>
          </xdr:grpSpPr>
          <xdr:grpSp>
            <xdr:nvGrpSpPr>
              <xdr:cNvPr id="26616" name="Group 235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26620" name="Rectangle 236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26621" name="Rectangle 237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26617" name="Group 238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26618" name="Rectangle 239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26619" name="Rectangle 240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26613" name="Group 238"/>
            <xdr:cNvGrpSpPr>
              <a:grpSpLocks/>
            </xdr:cNvGrpSpPr>
          </xdr:nvGrpSpPr>
          <xdr:grpSpPr bwMode="auto">
            <a:xfrm>
              <a:off x="9963150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2661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661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90" name="Группа 479"/>
          <xdr:cNvGrpSpPr>
            <a:grpSpLocks/>
          </xdr:cNvGrpSpPr>
        </xdr:nvGrpSpPr>
        <xdr:grpSpPr bwMode="auto">
          <a:xfrm>
            <a:off x="10382250" y="7639050"/>
            <a:ext cx="276225" cy="209550"/>
            <a:chOff x="10239375" y="7639050"/>
            <a:chExt cx="276225" cy="209550"/>
          </a:xfrm>
        </xdr:grpSpPr>
        <xdr:grpSp>
          <xdr:nvGrpSpPr>
            <xdr:cNvPr id="26602" name="Group 227"/>
            <xdr:cNvGrpSpPr>
              <a:grpSpLocks/>
            </xdr:cNvGrpSpPr>
          </xdr:nvGrpSpPr>
          <xdr:grpSpPr bwMode="auto">
            <a:xfrm>
              <a:off x="10239375" y="7696200"/>
              <a:ext cx="276225" cy="152400"/>
              <a:chOff x="605" y="99"/>
              <a:chExt cx="29" cy="16"/>
            </a:xfrm>
          </xdr:grpSpPr>
          <xdr:grpSp>
            <xdr:nvGrpSpPr>
              <xdr:cNvPr id="26606" name="Group 228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26610" name="Rectangle 229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26611" name="Rectangle 230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26607" name="Group 231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26608" name="Rectangle 232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26609" name="Rectangle 233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26603" name="Group 238"/>
            <xdr:cNvGrpSpPr>
              <a:grpSpLocks/>
            </xdr:cNvGrpSpPr>
          </xdr:nvGrpSpPr>
          <xdr:grpSpPr bwMode="auto">
            <a:xfrm>
              <a:off x="10239375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2660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660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6591" name="Группа 480"/>
          <xdr:cNvGrpSpPr>
            <a:grpSpLocks/>
          </xdr:cNvGrpSpPr>
        </xdr:nvGrpSpPr>
        <xdr:grpSpPr bwMode="auto">
          <a:xfrm>
            <a:off x="10677525" y="7639050"/>
            <a:ext cx="276225" cy="209550"/>
            <a:chOff x="10525125" y="7639050"/>
            <a:chExt cx="276225" cy="209550"/>
          </a:xfrm>
        </xdr:grpSpPr>
        <xdr:grpSp>
          <xdr:nvGrpSpPr>
            <xdr:cNvPr id="26592" name="Group 220"/>
            <xdr:cNvGrpSpPr>
              <a:grpSpLocks/>
            </xdr:cNvGrpSpPr>
          </xdr:nvGrpSpPr>
          <xdr:grpSpPr bwMode="auto">
            <a:xfrm>
              <a:off x="10525125" y="7696200"/>
              <a:ext cx="276225" cy="152400"/>
              <a:chOff x="605" y="99"/>
              <a:chExt cx="29" cy="16"/>
            </a:xfrm>
          </xdr:grpSpPr>
          <xdr:grpSp>
            <xdr:nvGrpSpPr>
              <xdr:cNvPr id="26596" name="Group 221"/>
              <xdr:cNvGrpSpPr>
                <a:grpSpLocks/>
              </xdr:cNvGrpSpPr>
            </xdr:nvGrpSpPr>
            <xdr:grpSpPr bwMode="auto">
              <a:xfrm>
                <a:off x="605" y="99"/>
                <a:ext cx="29" cy="8"/>
                <a:chOff x="605" y="99"/>
                <a:chExt cx="29" cy="8"/>
              </a:xfrm>
            </xdr:grpSpPr>
            <xdr:sp macro="" textlink="">
              <xdr:nvSpPr>
                <xdr:cNvPr id="26600" name="Rectangle 222"/>
                <xdr:cNvSpPr>
                  <a:spLocks noChangeArrowheads="1"/>
                </xdr:cNvSpPr>
              </xdr:nvSpPr>
              <xdr:spPr bwMode="auto">
                <a:xfrm>
                  <a:off x="60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26601" name="Rectangle 223"/>
                <xdr:cNvSpPr>
                  <a:spLocks noChangeArrowheads="1"/>
                </xdr:cNvSpPr>
              </xdr:nvSpPr>
              <xdr:spPr bwMode="auto">
                <a:xfrm>
                  <a:off x="615" y="99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26597" name="Group 224"/>
              <xdr:cNvGrpSpPr>
                <a:grpSpLocks/>
              </xdr:cNvGrpSpPr>
            </xdr:nvGrpSpPr>
            <xdr:grpSpPr bwMode="auto">
              <a:xfrm>
                <a:off x="605" y="107"/>
                <a:ext cx="29" cy="8"/>
                <a:chOff x="606" y="125"/>
                <a:chExt cx="29" cy="8"/>
              </a:xfrm>
            </xdr:grpSpPr>
            <xdr:sp macro="" textlink="">
              <xdr:nvSpPr>
                <xdr:cNvPr id="26598" name="Rectangle 225"/>
                <xdr:cNvSpPr>
                  <a:spLocks noChangeArrowheads="1"/>
                </xdr:cNvSpPr>
              </xdr:nvSpPr>
              <xdr:spPr bwMode="auto">
                <a:xfrm>
                  <a:off x="61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26599" name="Rectangle 226"/>
                <xdr:cNvSpPr>
                  <a:spLocks noChangeArrowheads="1"/>
                </xdr:cNvSpPr>
              </xdr:nvSpPr>
              <xdr:spPr bwMode="auto">
                <a:xfrm>
                  <a:off x="606" y="125"/>
                  <a:ext cx="19" cy="8"/>
                </a:xfrm>
                <a:prstGeom prst="rect">
                  <a:avLst/>
                </a:prstGeom>
                <a:solidFill>
                  <a:srgbClr val="FF6600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grpSp>
          <xdr:nvGrpSpPr>
            <xdr:cNvPr id="26593" name="Group 238"/>
            <xdr:cNvGrpSpPr>
              <a:grpSpLocks/>
            </xdr:cNvGrpSpPr>
          </xdr:nvGrpSpPr>
          <xdr:grpSpPr bwMode="auto">
            <a:xfrm>
              <a:off x="10525125" y="7639050"/>
              <a:ext cx="276225" cy="76200"/>
              <a:chOff x="606" y="125"/>
              <a:chExt cx="29" cy="8"/>
            </a:xfrm>
          </xdr:grpSpPr>
          <xdr:sp macro="" textlink="">
            <xdr:nvSpPr>
              <xdr:cNvPr id="26594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6595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6</xdr:col>
      <xdr:colOff>152400</xdr:colOff>
      <xdr:row>34</xdr:row>
      <xdr:rowOff>9525</xdr:rowOff>
    </xdr:from>
    <xdr:to>
      <xdr:col>31</xdr:col>
      <xdr:colOff>95250</xdr:colOff>
      <xdr:row>34</xdr:row>
      <xdr:rowOff>85725</xdr:rowOff>
    </xdr:to>
    <xdr:sp macro="" textlink="">
      <xdr:nvSpPr>
        <xdr:cNvPr id="26568" name="Rectangle 260"/>
        <xdr:cNvSpPr>
          <a:spLocks noChangeArrowheads="1"/>
        </xdr:cNvSpPr>
      </xdr:nvSpPr>
      <xdr:spPr bwMode="auto">
        <a:xfrm>
          <a:off x="1238250" y="5534025"/>
          <a:ext cx="450532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171450</xdr:colOff>
      <xdr:row>30</xdr:row>
      <xdr:rowOff>123825</xdr:rowOff>
    </xdr:from>
    <xdr:to>
      <xdr:col>40</xdr:col>
      <xdr:colOff>95250</xdr:colOff>
      <xdr:row>31</xdr:row>
      <xdr:rowOff>66675</xdr:rowOff>
    </xdr:to>
    <xdr:sp macro="" textlink="">
      <xdr:nvSpPr>
        <xdr:cNvPr id="26569" name="Rectangle 139"/>
        <xdr:cNvSpPr>
          <a:spLocks noChangeArrowheads="1"/>
        </xdr:cNvSpPr>
      </xdr:nvSpPr>
      <xdr:spPr bwMode="auto">
        <a:xfrm>
          <a:off x="7267575" y="500062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152400</xdr:colOff>
      <xdr:row>46</xdr:row>
      <xdr:rowOff>161925</xdr:rowOff>
    </xdr:from>
    <xdr:to>
      <xdr:col>31</xdr:col>
      <xdr:colOff>76200</xdr:colOff>
      <xdr:row>47</xdr:row>
      <xdr:rowOff>104775</xdr:rowOff>
    </xdr:to>
    <xdr:sp macro="" textlink="">
      <xdr:nvSpPr>
        <xdr:cNvPr id="26570" name="Rectangle 139"/>
        <xdr:cNvSpPr>
          <a:spLocks noChangeArrowheads="1"/>
        </xdr:cNvSpPr>
      </xdr:nvSpPr>
      <xdr:spPr bwMode="auto">
        <a:xfrm>
          <a:off x="5619750" y="7629525"/>
          <a:ext cx="104775" cy="10477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45</xdr:row>
      <xdr:rowOff>85725</xdr:rowOff>
    </xdr:from>
    <xdr:to>
      <xdr:col>7</xdr:col>
      <xdr:colOff>104775</xdr:colOff>
      <xdr:row>46</xdr:row>
      <xdr:rowOff>28575</xdr:rowOff>
    </xdr:to>
    <xdr:sp macro="" textlink="">
      <xdr:nvSpPr>
        <xdr:cNvPr id="26571" name="Rectangle 139"/>
        <xdr:cNvSpPr>
          <a:spLocks noChangeArrowheads="1"/>
        </xdr:cNvSpPr>
      </xdr:nvSpPr>
      <xdr:spPr bwMode="auto">
        <a:xfrm>
          <a:off x="1266825" y="7391400"/>
          <a:ext cx="104775" cy="10477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133350</xdr:colOff>
      <xdr:row>45</xdr:row>
      <xdr:rowOff>85725</xdr:rowOff>
    </xdr:from>
    <xdr:to>
      <xdr:col>14</xdr:col>
      <xdr:colOff>57150</xdr:colOff>
      <xdr:row>46</xdr:row>
      <xdr:rowOff>28575</xdr:rowOff>
    </xdr:to>
    <xdr:sp macro="" textlink="">
      <xdr:nvSpPr>
        <xdr:cNvPr id="26572" name="Rectangle 139"/>
        <xdr:cNvSpPr>
          <a:spLocks noChangeArrowheads="1"/>
        </xdr:cNvSpPr>
      </xdr:nvSpPr>
      <xdr:spPr bwMode="auto">
        <a:xfrm>
          <a:off x="2486025" y="7391400"/>
          <a:ext cx="104775" cy="10477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76200</xdr:colOff>
      <xdr:row>45</xdr:row>
      <xdr:rowOff>85725</xdr:rowOff>
    </xdr:from>
    <xdr:to>
      <xdr:col>23</xdr:col>
      <xdr:colOff>0</xdr:colOff>
      <xdr:row>46</xdr:row>
      <xdr:rowOff>28575</xdr:rowOff>
    </xdr:to>
    <xdr:sp macro="" textlink="">
      <xdr:nvSpPr>
        <xdr:cNvPr id="26573" name="Rectangle 139"/>
        <xdr:cNvSpPr>
          <a:spLocks noChangeArrowheads="1"/>
        </xdr:cNvSpPr>
      </xdr:nvSpPr>
      <xdr:spPr bwMode="auto">
        <a:xfrm>
          <a:off x="4095750" y="7391400"/>
          <a:ext cx="104775" cy="10477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19050</xdr:colOff>
      <xdr:row>44</xdr:row>
      <xdr:rowOff>142875</xdr:rowOff>
    </xdr:from>
    <xdr:to>
      <xdr:col>28</xdr:col>
      <xdr:colOff>123825</xdr:colOff>
      <xdr:row>45</xdr:row>
      <xdr:rowOff>85725</xdr:rowOff>
    </xdr:to>
    <xdr:sp macro="" textlink="">
      <xdr:nvSpPr>
        <xdr:cNvPr id="26574" name="Rectangle 139"/>
        <xdr:cNvSpPr>
          <a:spLocks noChangeArrowheads="1"/>
        </xdr:cNvSpPr>
      </xdr:nvSpPr>
      <xdr:spPr bwMode="auto">
        <a:xfrm>
          <a:off x="5124450" y="7286625"/>
          <a:ext cx="104775" cy="104775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52</xdr:row>
      <xdr:rowOff>152400</xdr:rowOff>
    </xdr:from>
    <xdr:to>
      <xdr:col>37</xdr:col>
      <xdr:colOff>171450</xdr:colOff>
      <xdr:row>55</xdr:row>
      <xdr:rowOff>28575</xdr:rowOff>
    </xdr:to>
    <xdr:sp macro="" textlink="">
      <xdr:nvSpPr>
        <xdr:cNvPr id="26575" name="Rectangle 115"/>
        <xdr:cNvSpPr>
          <a:spLocks noChangeArrowheads="1"/>
        </xdr:cNvSpPr>
      </xdr:nvSpPr>
      <xdr:spPr bwMode="auto">
        <a:xfrm>
          <a:off x="2190750" y="8591550"/>
          <a:ext cx="4714875" cy="361950"/>
        </a:xfrm>
        <a:prstGeom prst="rect">
          <a:avLst/>
        </a:prstGeom>
        <a:solidFill>
          <a:srgbClr val="969696">
            <a:alpha val="59999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46</xdr:row>
      <xdr:rowOff>142875</xdr:rowOff>
    </xdr:from>
    <xdr:to>
      <xdr:col>32</xdr:col>
      <xdr:colOff>28575</xdr:colOff>
      <xdr:row>49</xdr:row>
      <xdr:rowOff>76200</xdr:rowOff>
    </xdr:to>
    <xdr:sp macro="" textlink="">
      <xdr:nvSpPr>
        <xdr:cNvPr id="26576" name="Rectangle 115"/>
        <xdr:cNvSpPr>
          <a:spLocks noChangeArrowheads="1"/>
        </xdr:cNvSpPr>
      </xdr:nvSpPr>
      <xdr:spPr bwMode="auto">
        <a:xfrm>
          <a:off x="1162050" y="7610475"/>
          <a:ext cx="4695825" cy="41910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47</xdr:row>
      <xdr:rowOff>76200</xdr:rowOff>
    </xdr:from>
    <xdr:to>
      <xdr:col>34</xdr:col>
      <xdr:colOff>57150</xdr:colOff>
      <xdr:row>49</xdr:row>
      <xdr:rowOff>76200</xdr:rowOff>
    </xdr:to>
    <xdr:sp macro="" textlink="">
      <xdr:nvSpPr>
        <xdr:cNvPr id="26577" name="Line 420"/>
        <xdr:cNvSpPr>
          <a:spLocks noChangeShapeType="1"/>
        </xdr:cNvSpPr>
      </xdr:nvSpPr>
      <xdr:spPr bwMode="auto">
        <a:xfrm>
          <a:off x="809625" y="7705725"/>
          <a:ext cx="5438775" cy="323850"/>
        </a:xfrm>
        <a:prstGeom prst="line">
          <a:avLst/>
        </a:prstGeom>
        <a:noFill/>
        <a:ln w="38100">
          <a:solidFill>
            <a:srgbClr val="00B05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85725</xdr:rowOff>
    </xdr:from>
    <xdr:to>
      <xdr:col>35</xdr:col>
      <xdr:colOff>133350</xdr:colOff>
      <xdr:row>13</xdr:row>
      <xdr:rowOff>0</xdr:rowOff>
    </xdr:to>
    <xdr:sp macro="" textlink="">
      <xdr:nvSpPr>
        <xdr:cNvPr id="27746" name="Rectangle 453"/>
        <xdr:cNvSpPr>
          <a:spLocks noChangeArrowheads="1"/>
        </xdr:cNvSpPr>
      </xdr:nvSpPr>
      <xdr:spPr bwMode="auto">
        <a:xfrm>
          <a:off x="5962650" y="2085975"/>
          <a:ext cx="495300" cy="762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</xdr:rowOff>
    </xdr:from>
    <xdr:to>
      <xdr:col>5</xdr:col>
      <xdr:colOff>161925</xdr:colOff>
      <xdr:row>43</xdr:row>
      <xdr:rowOff>0</xdr:rowOff>
    </xdr:to>
    <xdr:sp macro="" textlink="">
      <xdr:nvSpPr>
        <xdr:cNvPr id="27747" name="Rectangle 34"/>
        <xdr:cNvSpPr>
          <a:spLocks noChangeArrowheads="1"/>
        </xdr:cNvSpPr>
      </xdr:nvSpPr>
      <xdr:spPr bwMode="auto">
        <a:xfrm>
          <a:off x="742950" y="2333625"/>
          <a:ext cx="323850" cy="4686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40</xdr:row>
      <xdr:rowOff>152400</xdr:rowOff>
    </xdr:from>
    <xdr:to>
      <xdr:col>22</xdr:col>
      <xdr:colOff>0</xdr:colOff>
      <xdr:row>43</xdr:row>
      <xdr:rowOff>28575</xdr:rowOff>
    </xdr:to>
    <xdr:sp macro="" textlink="">
      <xdr:nvSpPr>
        <xdr:cNvPr id="27748" name="Rectangle 409"/>
        <xdr:cNvSpPr>
          <a:spLocks noChangeArrowheads="1"/>
        </xdr:cNvSpPr>
      </xdr:nvSpPr>
      <xdr:spPr bwMode="auto">
        <a:xfrm>
          <a:off x="3619500" y="6686550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41</xdr:row>
      <xdr:rowOff>38100</xdr:rowOff>
    </xdr:from>
    <xdr:to>
      <xdr:col>21</xdr:col>
      <xdr:colOff>142875</xdr:colOff>
      <xdr:row>42</xdr:row>
      <xdr:rowOff>142875</xdr:rowOff>
    </xdr:to>
    <xdr:grpSp>
      <xdr:nvGrpSpPr>
        <xdr:cNvPr id="27749" name="Group 410"/>
        <xdr:cNvGrpSpPr>
          <a:grpSpLocks/>
        </xdr:cNvGrpSpPr>
      </xdr:nvGrpSpPr>
      <xdr:grpSpPr bwMode="auto">
        <a:xfrm>
          <a:off x="3676650" y="6734175"/>
          <a:ext cx="266700" cy="266700"/>
          <a:chOff x="595" y="167"/>
          <a:chExt cx="28" cy="28"/>
        </a:xfrm>
      </xdr:grpSpPr>
      <xdr:sp macro="" textlink="">
        <xdr:nvSpPr>
          <xdr:cNvPr id="28017" name="Rectangle 411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18" name="Rectangle 412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19" name="Rectangle 413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20" name="Rectangle 414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133350</xdr:colOff>
      <xdr:row>40</xdr:row>
      <xdr:rowOff>152400</xdr:rowOff>
    </xdr:from>
    <xdr:to>
      <xdr:col>25</xdr:col>
      <xdr:colOff>133350</xdr:colOff>
      <xdr:row>43</xdr:row>
      <xdr:rowOff>28575</xdr:rowOff>
    </xdr:to>
    <xdr:sp macro="" textlink="">
      <xdr:nvSpPr>
        <xdr:cNvPr id="27750" name="Rectangle 416"/>
        <xdr:cNvSpPr>
          <a:spLocks noChangeArrowheads="1"/>
        </xdr:cNvSpPr>
      </xdr:nvSpPr>
      <xdr:spPr bwMode="auto">
        <a:xfrm>
          <a:off x="4295775" y="6686550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41</xdr:row>
      <xdr:rowOff>38100</xdr:rowOff>
    </xdr:from>
    <xdr:to>
      <xdr:col>25</xdr:col>
      <xdr:colOff>95250</xdr:colOff>
      <xdr:row>42</xdr:row>
      <xdr:rowOff>142875</xdr:rowOff>
    </xdr:to>
    <xdr:grpSp>
      <xdr:nvGrpSpPr>
        <xdr:cNvPr id="27751" name="Group 417"/>
        <xdr:cNvGrpSpPr>
          <a:grpSpLocks/>
        </xdr:cNvGrpSpPr>
      </xdr:nvGrpSpPr>
      <xdr:grpSpPr bwMode="auto">
        <a:xfrm>
          <a:off x="4352925" y="6734175"/>
          <a:ext cx="266700" cy="266700"/>
          <a:chOff x="595" y="167"/>
          <a:chExt cx="28" cy="28"/>
        </a:xfrm>
      </xdr:grpSpPr>
      <xdr:sp macro="" textlink="">
        <xdr:nvSpPr>
          <xdr:cNvPr id="28013" name="Rectangle 418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14" name="Rectangle 419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15" name="Rectangle 420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16" name="Rectangle 421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28</xdr:row>
      <xdr:rowOff>123825</xdr:rowOff>
    </xdr:from>
    <xdr:to>
      <xdr:col>22</xdr:col>
      <xdr:colOff>0</xdr:colOff>
      <xdr:row>31</xdr:row>
      <xdr:rowOff>0</xdr:rowOff>
    </xdr:to>
    <xdr:sp macro="" textlink="">
      <xdr:nvSpPr>
        <xdr:cNvPr id="27752" name="Rectangle 315"/>
        <xdr:cNvSpPr>
          <a:spLocks noChangeArrowheads="1"/>
        </xdr:cNvSpPr>
      </xdr:nvSpPr>
      <xdr:spPr bwMode="auto">
        <a:xfrm>
          <a:off x="3619500" y="4714875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29</xdr:row>
      <xdr:rowOff>9525</xdr:rowOff>
    </xdr:from>
    <xdr:to>
      <xdr:col>21</xdr:col>
      <xdr:colOff>142875</xdr:colOff>
      <xdr:row>30</xdr:row>
      <xdr:rowOff>114300</xdr:rowOff>
    </xdr:to>
    <xdr:grpSp>
      <xdr:nvGrpSpPr>
        <xdr:cNvPr id="27753" name="Group 316"/>
        <xdr:cNvGrpSpPr>
          <a:grpSpLocks/>
        </xdr:cNvGrpSpPr>
      </xdr:nvGrpSpPr>
      <xdr:grpSpPr bwMode="auto">
        <a:xfrm>
          <a:off x="3676650" y="4762500"/>
          <a:ext cx="266700" cy="266700"/>
          <a:chOff x="595" y="167"/>
          <a:chExt cx="28" cy="28"/>
        </a:xfrm>
      </xdr:grpSpPr>
      <xdr:sp macro="" textlink="">
        <xdr:nvSpPr>
          <xdr:cNvPr id="28009" name="Rectangle 317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10" name="Rectangle 318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11" name="Rectangle 319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12" name="Rectangle 320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161925</xdr:colOff>
      <xdr:row>28</xdr:row>
      <xdr:rowOff>133350</xdr:rowOff>
    </xdr:from>
    <xdr:to>
      <xdr:col>25</xdr:col>
      <xdr:colOff>161925</xdr:colOff>
      <xdr:row>31</xdr:row>
      <xdr:rowOff>9525</xdr:rowOff>
    </xdr:to>
    <xdr:sp macro="" textlink="">
      <xdr:nvSpPr>
        <xdr:cNvPr id="27754" name="Rectangle 329"/>
        <xdr:cNvSpPr>
          <a:spLocks noChangeArrowheads="1"/>
        </xdr:cNvSpPr>
      </xdr:nvSpPr>
      <xdr:spPr bwMode="auto">
        <a:xfrm>
          <a:off x="4324350" y="4724400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38100</xdr:colOff>
      <xdr:row>29</xdr:row>
      <xdr:rowOff>19050</xdr:rowOff>
    </xdr:from>
    <xdr:to>
      <xdr:col>25</xdr:col>
      <xdr:colOff>123825</xdr:colOff>
      <xdr:row>30</xdr:row>
      <xdr:rowOff>123825</xdr:rowOff>
    </xdr:to>
    <xdr:grpSp>
      <xdr:nvGrpSpPr>
        <xdr:cNvPr id="27755" name="Group 330"/>
        <xdr:cNvGrpSpPr>
          <a:grpSpLocks/>
        </xdr:cNvGrpSpPr>
      </xdr:nvGrpSpPr>
      <xdr:grpSpPr bwMode="auto">
        <a:xfrm>
          <a:off x="4381500" y="4772025"/>
          <a:ext cx="266700" cy="266700"/>
          <a:chOff x="595" y="167"/>
          <a:chExt cx="28" cy="28"/>
        </a:xfrm>
      </xdr:grpSpPr>
      <xdr:sp macro="" textlink="">
        <xdr:nvSpPr>
          <xdr:cNvPr id="28005" name="Rectangle 331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06" name="Rectangle 332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07" name="Rectangle 333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08" name="Rectangle 334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161925</xdr:colOff>
      <xdr:row>22</xdr:row>
      <xdr:rowOff>114300</xdr:rowOff>
    </xdr:from>
    <xdr:to>
      <xdr:col>25</xdr:col>
      <xdr:colOff>161925</xdr:colOff>
      <xdr:row>24</xdr:row>
      <xdr:rowOff>152400</xdr:rowOff>
    </xdr:to>
    <xdr:sp macro="" textlink="">
      <xdr:nvSpPr>
        <xdr:cNvPr id="27756" name="Rectangle 322"/>
        <xdr:cNvSpPr>
          <a:spLocks noChangeArrowheads="1"/>
        </xdr:cNvSpPr>
      </xdr:nvSpPr>
      <xdr:spPr bwMode="auto">
        <a:xfrm>
          <a:off x="4324350" y="3733800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38100</xdr:colOff>
      <xdr:row>23</xdr:row>
      <xdr:rowOff>0</xdr:rowOff>
    </xdr:from>
    <xdr:to>
      <xdr:col>25</xdr:col>
      <xdr:colOff>123825</xdr:colOff>
      <xdr:row>24</xdr:row>
      <xdr:rowOff>104775</xdr:rowOff>
    </xdr:to>
    <xdr:grpSp>
      <xdr:nvGrpSpPr>
        <xdr:cNvPr id="27757" name="Group 323"/>
        <xdr:cNvGrpSpPr>
          <a:grpSpLocks/>
        </xdr:cNvGrpSpPr>
      </xdr:nvGrpSpPr>
      <xdr:grpSpPr bwMode="auto">
        <a:xfrm>
          <a:off x="4381500" y="3781425"/>
          <a:ext cx="266700" cy="266700"/>
          <a:chOff x="595" y="167"/>
          <a:chExt cx="28" cy="28"/>
        </a:xfrm>
      </xdr:grpSpPr>
      <xdr:sp macro="" textlink="">
        <xdr:nvSpPr>
          <xdr:cNvPr id="28001" name="Rectangle 324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02" name="Rectangle 325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03" name="Rectangle 326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04" name="Rectangle 327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22</xdr:row>
      <xdr:rowOff>114300</xdr:rowOff>
    </xdr:from>
    <xdr:to>
      <xdr:col>22</xdr:col>
      <xdr:colOff>0</xdr:colOff>
      <xdr:row>24</xdr:row>
      <xdr:rowOff>152400</xdr:rowOff>
    </xdr:to>
    <xdr:sp macro="" textlink="">
      <xdr:nvSpPr>
        <xdr:cNvPr id="27758" name="Rectangle 308"/>
        <xdr:cNvSpPr>
          <a:spLocks noChangeArrowheads="1"/>
        </xdr:cNvSpPr>
      </xdr:nvSpPr>
      <xdr:spPr bwMode="auto">
        <a:xfrm>
          <a:off x="3619500" y="3733800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23</xdr:row>
      <xdr:rowOff>0</xdr:rowOff>
    </xdr:from>
    <xdr:to>
      <xdr:col>21</xdr:col>
      <xdr:colOff>142875</xdr:colOff>
      <xdr:row>24</xdr:row>
      <xdr:rowOff>104775</xdr:rowOff>
    </xdr:to>
    <xdr:grpSp>
      <xdr:nvGrpSpPr>
        <xdr:cNvPr id="27759" name="Group 309"/>
        <xdr:cNvGrpSpPr>
          <a:grpSpLocks/>
        </xdr:cNvGrpSpPr>
      </xdr:nvGrpSpPr>
      <xdr:grpSpPr bwMode="auto">
        <a:xfrm>
          <a:off x="3676650" y="3781425"/>
          <a:ext cx="266700" cy="266700"/>
          <a:chOff x="595" y="167"/>
          <a:chExt cx="28" cy="28"/>
        </a:xfrm>
      </xdr:grpSpPr>
      <xdr:sp macro="" textlink="">
        <xdr:nvSpPr>
          <xdr:cNvPr id="27997" name="Rectangle 310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98" name="Rectangle 311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99" name="Rectangle 312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000" name="Rectangle 313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152400</xdr:colOff>
      <xdr:row>17</xdr:row>
      <xdr:rowOff>57150</xdr:rowOff>
    </xdr:from>
    <xdr:to>
      <xdr:col>25</xdr:col>
      <xdr:colOff>152400</xdr:colOff>
      <xdr:row>19</xdr:row>
      <xdr:rowOff>95250</xdr:rowOff>
    </xdr:to>
    <xdr:sp macro="" textlink="">
      <xdr:nvSpPr>
        <xdr:cNvPr id="27760" name="Rectangle 301"/>
        <xdr:cNvSpPr>
          <a:spLocks noChangeArrowheads="1"/>
        </xdr:cNvSpPr>
      </xdr:nvSpPr>
      <xdr:spPr bwMode="auto">
        <a:xfrm>
          <a:off x="4314825" y="2867025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28575</xdr:colOff>
      <xdr:row>17</xdr:row>
      <xdr:rowOff>104775</xdr:rowOff>
    </xdr:from>
    <xdr:to>
      <xdr:col>25</xdr:col>
      <xdr:colOff>114300</xdr:colOff>
      <xdr:row>19</xdr:row>
      <xdr:rowOff>47625</xdr:rowOff>
    </xdr:to>
    <xdr:grpSp>
      <xdr:nvGrpSpPr>
        <xdr:cNvPr id="27761" name="Group 302"/>
        <xdr:cNvGrpSpPr>
          <a:grpSpLocks/>
        </xdr:cNvGrpSpPr>
      </xdr:nvGrpSpPr>
      <xdr:grpSpPr bwMode="auto">
        <a:xfrm>
          <a:off x="4371975" y="2914650"/>
          <a:ext cx="266700" cy="266700"/>
          <a:chOff x="595" y="167"/>
          <a:chExt cx="28" cy="28"/>
        </a:xfrm>
      </xdr:grpSpPr>
      <xdr:sp macro="" textlink="">
        <xdr:nvSpPr>
          <xdr:cNvPr id="27993" name="Rectangle 303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94" name="Rectangle 304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95" name="Rectangle 305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96" name="Rectangle 306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161925</xdr:colOff>
      <xdr:row>17</xdr:row>
      <xdr:rowOff>76200</xdr:rowOff>
    </xdr:from>
    <xdr:to>
      <xdr:col>21</xdr:col>
      <xdr:colOff>161925</xdr:colOff>
      <xdr:row>19</xdr:row>
      <xdr:rowOff>114300</xdr:rowOff>
    </xdr:to>
    <xdr:sp macro="" textlink="">
      <xdr:nvSpPr>
        <xdr:cNvPr id="27762" name="Rectangle 294"/>
        <xdr:cNvSpPr>
          <a:spLocks noChangeArrowheads="1"/>
        </xdr:cNvSpPr>
      </xdr:nvSpPr>
      <xdr:spPr bwMode="auto">
        <a:xfrm>
          <a:off x="3600450" y="2886075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38100</xdr:colOff>
      <xdr:row>17</xdr:row>
      <xdr:rowOff>123825</xdr:rowOff>
    </xdr:from>
    <xdr:to>
      <xdr:col>21</xdr:col>
      <xdr:colOff>123825</xdr:colOff>
      <xdr:row>19</xdr:row>
      <xdr:rowOff>66675</xdr:rowOff>
    </xdr:to>
    <xdr:grpSp>
      <xdr:nvGrpSpPr>
        <xdr:cNvPr id="27763" name="Group 295"/>
        <xdr:cNvGrpSpPr>
          <a:grpSpLocks/>
        </xdr:cNvGrpSpPr>
      </xdr:nvGrpSpPr>
      <xdr:grpSpPr bwMode="auto">
        <a:xfrm>
          <a:off x="3657600" y="2933700"/>
          <a:ext cx="266700" cy="266700"/>
          <a:chOff x="595" y="167"/>
          <a:chExt cx="28" cy="28"/>
        </a:xfrm>
      </xdr:grpSpPr>
      <xdr:sp macro="" textlink="">
        <xdr:nvSpPr>
          <xdr:cNvPr id="27989" name="Rectangle 296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90" name="Rectangle 297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91" name="Rectangle 298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92" name="Rectangle 299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24</xdr:col>
      <xdr:colOff>95250</xdr:colOff>
      <xdr:row>14</xdr:row>
      <xdr:rowOff>19050</xdr:rowOff>
    </xdr:from>
    <xdr:to>
      <xdr:col>25</xdr:col>
      <xdr:colOff>19050</xdr:colOff>
      <xdr:row>43</xdr:row>
      <xdr:rowOff>19050</xdr:rowOff>
    </xdr:to>
    <xdr:sp macro="" textlink="">
      <xdr:nvSpPr>
        <xdr:cNvPr id="27764" name="Rectangle 167"/>
        <xdr:cNvSpPr>
          <a:spLocks noChangeArrowheads="1"/>
        </xdr:cNvSpPr>
      </xdr:nvSpPr>
      <xdr:spPr bwMode="auto">
        <a:xfrm>
          <a:off x="4438650" y="2343150"/>
          <a:ext cx="104775" cy="469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123825</xdr:colOff>
      <xdr:row>14</xdr:row>
      <xdr:rowOff>19050</xdr:rowOff>
    </xdr:from>
    <xdr:to>
      <xdr:col>21</xdr:col>
      <xdr:colOff>47625</xdr:colOff>
      <xdr:row>43</xdr:row>
      <xdr:rowOff>19050</xdr:rowOff>
    </xdr:to>
    <xdr:sp macro="" textlink="">
      <xdr:nvSpPr>
        <xdr:cNvPr id="27765" name="Rectangle 166"/>
        <xdr:cNvSpPr>
          <a:spLocks noChangeArrowheads="1"/>
        </xdr:cNvSpPr>
      </xdr:nvSpPr>
      <xdr:spPr bwMode="auto">
        <a:xfrm>
          <a:off x="3743325" y="2343150"/>
          <a:ext cx="104775" cy="469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41</xdr:row>
      <xdr:rowOff>0</xdr:rowOff>
    </xdr:from>
    <xdr:to>
      <xdr:col>9</xdr:col>
      <xdr:colOff>104775</xdr:colOff>
      <xdr:row>43</xdr:row>
      <xdr:rowOff>38100</xdr:rowOff>
    </xdr:to>
    <xdr:sp macro="" textlink="">
      <xdr:nvSpPr>
        <xdr:cNvPr id="27766" name="Rectangle 395"/>
        <xdr:cNvSpPr>
          <a:spLocks noChangeArrowheads="1"/>
        </xdr:cNvSpPr>
      </xdr:nvSpPr>
      <xdr:spPr bwMode="auto">
        <a:xfrm>
          <a:off x="1362075" y="6696075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152400</xdr:colOff>
      <xdr:row>41</xdr:row>
      <xdr:rowOff>47625</xdr:rowOff>
    </xdr:from>
    <xdr:to>
      <xdr:col>9</xdr:col>
      <xdr:colOff>66675</xdr:colOff>
      <xdr:row>42</xdr:row>
      <xdr:rowOff>152400</xdr:rowOff>
    </xdr:to>
    <xdr:grpSp>
      <xdr:nvGrpSpPr>
        <xdr:cNvPr id="27767" name="Group 396"/>
        <xdr:cNvGrpSpPr>
          <a:grpSpLocks/>
        </xdr:cNvGrpSpPr>
      </xdr:nvGrpSpPr>
      <xdr:grpSpPr bwMode="auto">
        <a:xfrm>
          <a:off x="1419225" y="6743700"/>
          <a:ext cx="266700" cy="266700"/>
          <a:chOff x="595" y="167"/>
          <a:chExt cx="28" cy="28"/>
        </a:xfrm>
      </xdr:grpSpPr>
      <xdr:sp macro="" textlink="">
        <xdr:nvSpPr>
          <xdr:cNvPr id="27985" name="Rectangle 397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86" name="Rectangle 398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87" name="Rectangle 399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88" name="Rectangle 400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95250</xdr:colOff>
      <xdr:row>15</xdr:row>
      <xdr:rowOff>85725</xdr:rowOff>
    </xdr:from>
    <xdr:to>
      <xdr:col>28</xdr:col>
      <xdr:colOff>85725</xdr:colOff>
      <xdr:row>15</xdr:row>
      <xdr:rowOff>123825</xdr:rowOff>
    </xdr:to>
    <xdr:sp macro="" textlink="">
      <xdr:nvSpPr>
        <xdr:cNvPr id="27768" name="Rectangle 173"/>
        <xdr:cNvSpPr>
          <a:spLocks noChangeArrowheads="1"/>
        </xdr:cNvSpPr>
      </xdr:nvSpPr>
      <xdr:spPr bwMode="auto">
        <a:xfrm>
          <a:off x="3171825" y="2571750"/>
          <a:ext cx="19812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41</xdr:row>
      <xdr:rowOff>0</xdr:rowOff>
    </xdr:from>
    <xdr:to>
      <xdr:col>13</xdr:col>
      <xdr:colOff>133350</xdr:colOff>
      <xdr:row>43</xdr:row>
      <xdr:rowOff>38100</xdr:rowOff>
    </xdr:to>
    <xdr:sp macro="" textlink="">
      <xdr:nvSpPr>
        <xdr:cNvPr id="27769" name="Rectangle 402"/>
        <xdr:cNvSpPr>
          <a:spLocks noChangeArrowheads="1"/>
        </xdr:cNvSpPr>
      </xdr:nvSpPr>
      <xdr:spPr bwMode="auto">
        <a:xfrm>
          <a:off x="2124075" y="6696075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9525</xdr:colOff>
      <xdr:row>41</xdr:row>
      <xdr:rowOff>47625</xdr:rowOff>
    </xdr:from>
    <xdr:to>
      <xdr:col>13</xdr:col>
      <xdr:colOff>95250</xdr:colOff>
      <xdr:row>42</xdr:row>
      <xdr:rowOff>152400</xdr:rowOff>
    </xdr:to>
    <xdr:grpSp>
      <xdr:nvGrpSpPr>
        <xdr:cNvPr id="27770" name="Group 403"/>
        <xdr:cNvGrpSpPr>
          <a:grpSpLocks/>
        </xdr:cNvGrpSpPr>
      </xdr:nvGrpSpPr>
      <xdr:grpSpPr bwMode="auto">
        <a:xfrm>
          <a:off x="2181225" y="6743700"/>
          <a:ext cx="266700" cy="266700"/>
          <a:chOff x="595" y="167"/>
          <a:chExt cx="28" cy="28"/>
        </a:xfrm>
      </xdr:grpSpPr>
      <xdr:sp macro="" textlink="">
        <xdr:nvSpPr>
          <xdr:cNvPr id="27981" name="Rectangle 404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82" name="Rectangle 405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83" name="Rectangle 406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84" name="Rectangle 407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123825</xdr:colOff>
      <xdr:row>29</xdr:row>
      <xdr:rowOff>19050</xdr:rowOff>
    </xdr:from>
    <xdr:to>
      <xdr:col>13</xdr:col>
      <xdr:colOff>123825</xdr:colOff>
      <xdr:row>31</xdr:row>
      <xdr:rowOff>57150</xdr:rowOff>
    </xdr:to>
    <xdr:sp macro="" textlink="">
      <xdr:nvSpPr>
        <xdr:cNvPr id="27771" name="Rectangle 364"/>
        <xdr:cNvSpPr>
          <a:spLocks noChangeArrowheads="1"/>
        </xdr:cNvSpPr>
      </xdr:nvSpPr>
      <xdr:spPr bwMode="auto">
        <a:xfrm>
          <a:off x="2114550" y="4772025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29</xdr:row>
      <xdr:rowOff>66675</xdr:rowOff>
    </xdr:from>
    <xdr:to>
      <xdr:col>13</xdr:col>
      <xdr:colOff>85725</xdr:colOff>
      <xdr:row>31</xdr:row>
      <xdr:rowOff>9525</xdr:rowOff>
    </xdr:to>
    <xdr:grpSp>
      <xdr:nvGrpSpPr>
        <xdr:cNvPr id="27772" name="Group 365"/>
        <xdr:cNvGrpSpPr>
          <a:grpSpLocks/>
        </xdr:cNvGrpSpPr>
      </xdr:nvGrpSpPr>
      <xdr:grpSpPr bwMode="auto">
        <a:xfrm>
          <a:off x="2171700" y="4819650"/>
          <a:ext cx="266700" cy="266700"/>
          <a:chOff x="595" y="167"/>
          <a:chExt cx="28" cy="28"/>
        </a:xfrm>
      </xdr:grpSpPr>
      <xdr:sp macro="" textlink="">
        <xdr:nvSpPr>
          <xdr:cNvPr id="27977" name="Rectangle 366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78" name="Rectangle 367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79" name="Rectangle 368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80" name="Rectangle 369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95250</xdr:colOff>
      <xdr:row>29</xdr:row>
      <xdr:rowOff>19050</xdr:rowOff>
    </xdr:from>
    <xdr:to>
      <xdr:col>9</xdr:col>
      <xdr:colOff>104775</xdr:colOff>
      <xdr:row>31</xdr:row>
      <xdr:rowOff>57150</xdr:rowOff>
    </xdr:to>
    <xdr:sp macro="" textlink="">
      <xdr:nvSpPr>
        <xdr:cNvPr id="27773" name="Rectangle 371"/>
        <xdr:cNvSpPr>
          <a:spLocks noChangeArrowheads="1"/>
        </xdr:cNvSpPr>
      </xdr:nvSpPr>
      <xdr:spPr bwMode="auto">
        <a:xfrm>
          <a:off x="1362075" y="4772025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152400</xdr:colOff>
      <xdr:row>29</xdr:row>
      <xdr:rowOff>66675</xdr:rowOff>
    </xdr:from>
    <xdr:to>
      <xdr:col>9</xdr:col>
      <xdr:colOff>66675</xdr:colOff>
      <xdr:row>31</xdr:row>
      <xdr:rowOff>9525</xdr:rowOff>
    </xdr:to>
    <xdr:grpSp>
      <xdr:nvGrpSpPr>
        <xdr:cNvPr id="27774" name="Group 372"/>
        <xdr:cNvGrpSpPr>
          <a:grpSpLocks/>
        </xdr:cNvGrpSpPr>
      </xdr:nvGrpSpPr>
      <xdr:grpSpPr bwMode="auto">
        <a:xfrm>
          <a:off x="1419225" y="4819650"/>
          <a:ext cx="266700" cy="266700"/>
          <a:chOff x="595" y="167"/>
          <a:chExt cx="28" cy="28"/>
        </a:xfrm>
      </xdr:grpSpPr>
      <xdr:sp macro="" textlink="">
        <xdr:nvSpPr>
          <xdr:cNvPr id="27973" name="Rectangle 373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74" name="Rectangle 374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75" name="Rectangle 375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76" name="Rectangle 376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142875</xdr:colOff>
      <xdr:row>21</xdr:row>
      <xdr:rowOff>104775</xdr:rowOff>
    </xdr:from>
    <xdr:to>
      <xdr:col>13</xdr:col>
      <xdr:colOff>142875</xdr:colOff>
      <xdr:row>23</xdr:row>
      <xdr:rowOff>142875</xdr:rowOff>
    </xdr:to>
    <xdr:sp macro="" textlink="">
      <xdr:nvSpPr>
        <xdr:cNvPr id="27775" name="Rectangle 357"/>
        <xdr:cNvSpPr>
          <a:spLocks noChangeArrowheads="1"/>
        </xdr:cNvSpPr>
      </xdr:nvSpPr>
      <xdr:spPr bwMode="auto">
        <a:xfrm>
          <a:off x="2133600" y="3562350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21</xdr:row>
      <xdr:rowOff>152400</xdr:rowOff>
    </xdr:from>
    <xdr:to>
      <xdr:col>13</xdr:col>
      <xdr:colOff>104775</xdr:colOff>
      <xdr:row>23</xdr:row>
      <xdr:rowOff>95250</xdr:rowOff>
    </xdr:to>
    <xdr:grpSp>
      <xdr:nvGrpSpPr>
        <xdr:cNvPr id="27776" name="Group 358"/>
        <xdr:cNvGrpSpPr>
          <a:grpSpLocks/>
        </xdr:cNvGrpSpPr>
      </xdr:nvGrpSpPr>
      <xdr:grpSpPr bwMode="auto">
        <a:xfrm>
          <a:off x="2190750" y="3609975"/>
          <a:ext cx="266700" cy="266700"/>
          <a:chOff x="595" y="167"/>
          <a:chExt cx="28" cy="28"/>
        </a:xfrm>
      </xdr:grpSpPr>
      <xdr:sp macro="" textlink="">
        <xdr:nvSpPr>
          <xdr:cNvPr id="27969" name="Rectangle 359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70" name="Rectangle 360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71" name="Rectangle 361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72" name="Rectangle 362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104775</xdr:colOff>
      <xdr:row>21</xdr:row>
      <xdr:rowOff>104775</xdr:rowOff>
    </xdr:from>
    <xdr:to>
      <xdr:col>9</xdr:col>
      <xdr:colOff>114300</xdr:colOff>
      <xdr:row>23</xdr:row>
      <xdr:rowOff>142875</xdr:rowOff>
    </xdr:to>
    <xdr:sp macro="" textlink="">
      <xdr:nvSpPr>
        <xdr:cNvPr id="27777" name="Rectangle 343"/>
        <xdr:cNvSpPr>
          <a:spLocks noChangeArrowheads="1"/>
        </xdr:cNvSpPr>
      </xdr:nvSpPr>
      <xdr:spPr bwMode="auto">
        <a:xfrm>
          <a:off x="1371600" y="3562350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161925</xdr:colOff>
      <xdr:row>21</xdr:row>
      <xdr:rowOff>152400</xdr:rowOff>
    </xdr:from>
    <xdr:to>
      <xdr:col>9</xdr:col>
      <xdr:colOff>76200</xdr:colOff>
      <xdr:row>23</xdr:row>
      <xdr:rowOff>95250</xdr:rowOff>
    </xdr:to>
    <xdr:grpSp>
      <xdr:nvGrpSpPr>
        <xdr:cNvPr id="27778" name="Group 344"/>
        <xdr:cNvGrpSpPr>
          <a:grpSpLocks/>
        </xdr:cNvGrpSpPr>
      </xdr:nvGrpSpPr>
      <xdr:grpSpPr bwMode="auto">
        <a:xfrm>
          <a:off x="1428750" y="3609975"/>
          <a:ext cx="266700" cy="266700"/>
          <a:chOff x="595" y="167"/>
          <a:chExt cx="28" cy="28"/>
        </a:xfrm>
      </xdr:grpSpPr>
      <xdr:sp macro="" textlink="">
        <xdr:nvSpPr>
          <xdr:cNvPr id="27965" name="Rectangle 345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66" name="Rectangle 346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67" name="Rectangle 347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68" name="Rectangle 348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142875</xdr:colOff>
      <xdr:row>17</xdr:row>
      <xdr:rowOff>85725</xdr:rowOff>
    </xdr:from>
    <xdr:to>
      <xdr:col>13</xdr:col>
      <xdr:colOff>142875</xdr:colOff>
      <xdr:row>19</xdr:row>
      <xdr:rowOff>123825</xdr:rowOff>
    </xdr:to>
    <xdr:sp macro="" textlink="">
      <xdr:nvSpPr>
        <xdr:cNvPr id="27779" name="Rectangle 350"/>
        <xdr:cNvSpPr>
          <a:spLocks noChangeArrowheads="1"/>
        </xdr:cNvSpPr>
      </xdr:nvSpPr>
      <xdr:spPr bwMode="auto">
        <a:xfrm>
          <a:off x="2133600" y="2895600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19050</xdr:colOff>
      <xdr:row>17</xdr:row>
      <xdr:rowOff>133350</xdr:rowOff>
    </xdr:from>
    <xdr:to>
      <xdr:col>13</xdr:col>
      <xdr:colOff>104775</xdr:colOff>
      <xdr:row>19</xdr:row>
      <xdr:rowOff>76200</xdr:rowOff>
    </xdr:to>
    <xdr:grpSp>
      <xdr:nvGrpSpPr>
        <xdr:cNvPr id="27780" name="Group 351"/>
        <xdr:cNvGrpSpPr>
          <a:grpSpLocks/>
        </xdr:cNvGrpSpPr>
      </xdr:nvGrpSpPr>
      <xdr:grpSpPr bwMode="auto">
        <a:xfrm>
          <a:off x="2190750" y="2943225"/>
          <a:ext cx="266700" cy="266700"/>
          <a:chOff x="595" y="167"/>
          <a:chExt cx="28" cy="28"/>
        </a:xfrm>
      </xdr:grpSpPr>
      <xdr:sp macro="" textlink="">
        <xdr:nvSpPr>
          <xdr:cNvPr id="27961" name="Rectangle 352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62" name="Rectangle 353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63" name="Rectangle 354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64" name="Rectangle 355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104775</xdr:colOff>
      <xdr:row>17</xdr:row>
      <xdr:rowOff>85725</xdr:rowOff>
    </xdr:from>
    <xdr:to>
      <xdr:col>9</xdr:col>
      <xdr:colOff>114300</xdr:colOff>
      <xdr:row>19</xdr:row>
      <xdr:rowOff>123825</xdr:rowOff>
    </xdr:to>
    <xdr:sp macro="" textlink="">
      <xdr:nvSpPr>
        <xdr:cNvPr id="27781" name="Rectangle 336"/>
        <xdr:cNvSpPr>
          <a:spLocks noChangeArrowheads="1"/>
        </xdr:cNvSpPr>
      </xdr:nvSpPr>
      <xdr:spPr bwMode="auto">
        <a:xfrm>
          <a:off x="1371600" y="2895600"/>
          <a:ext cx="3619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161925</xdr:colOff>
      <xdr:row>17</xdr:row>
      <xdr:rowOff>133350</xdr:rowOff>
    </xdr:from>
    <xdr:to>
      <xdr:col>9</xdr:col>
      <xdr:colOff>76200</xdr:colOff>
      <xdr:row>19</xdr:row>
      <xdr:rowOff>76200</xdr:rowOff>
    </xdr:to>
    <xdr:grpSp>
      <xdr:nvGrpSpPr>
        <xdr:cNvPr id="27782" name="Group 337"/>
        <xdr:cNvGrpSpPr>
          <a:grpSpLocks/>
        </xdr:cNvGrpSpPr>
      </xdr:nvGrpSpPr>
      <xdr:grpSpPr bwMode="auto">
        <a:xfrm>
          <a:off x="1428750" y="2943225"/>
          <a:ext cx="266700" cy="266700"/>
          <a:chOff x="595" y="167"/>
          <a:chExt cx="28" cy="28"/>
        </a:xfrm>
      </xdr:grpSpPr>
      <xdr:sp macro="" textlink="">
        <xdr:nvSpPr>
          <xdr:cNvPr id="27957" name="Rectangle 338"/>
          <xdr:cNvSpPr>
            <a:spLocks noChangeArrowheads="1"/>
          </xdr:cNvSpPr>
        </xdr:nvSpPr>
        <xdr:spPr bwMode="auto">
          <a:xfrm>
            <a:off x="595" y="167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58" name="Rectangle 339"/>
          <xdr:cNvSpPr>
            <a:spLocks noChangeArrowheads="1"/>
          </xdr:cNvSpPr>
        </xdr:nvSpPr>
        <xdr:spPr bwMode="auto">
          <a:xfrm rot="5400000">
            <a:off x="586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59" name="Rectangle 340"/>
          <xdr:cNvSpPr>
            <a:spLocks noChangeArrowheads="1"/>
          </xdr:cNvSpPr>
        </xdr:nvSpPr>
        <xdr:spPr bwMode="auto">
          <a:xfrm>
            <a:off x="595" y="185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960" name="Rectangle 341"/>
          <xdr:cNvSpPr>
            <a:spLocks noChangeArrowheads="1"/>
          </xdr:cNvSpPr>
        </xdr:nvSpPr>
        <xdr:spPr bwMode="auto">
          <a:xfrm rot="5400000">
            <a:off x="604" y="176"/>
            <a:ext cx="28" cy="9"/>
          </a:xfrm>
          <a:prstGeom prst="rect">
            <a:avLst/>
          </a:prstGeom>
          <a:solidFill>
            <a:srgbClr val="FF66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171450</xdr:colOff>
      <xdr:row>5</xdr:row>
      <xdr:rowOff>66675</xdr:rowOff>
    </xdr:from>
    <xdr:to>
      <xdr:col>29</xdr:col>
      <xdr:colOff>9525</xdr:colOff>
      <xdr:row>8</xdr:row>
      <xdr:rowOff>85725</xdr:rowOff>
    </xdr:to>
    <xdr:sp macro="" textlink="">
      <xdr:nvSpPr>
        <xdr:cNvPr id="27783" name="Rectangle 232"/>
        <xdr:cNvSpPr>
          <a:spLocks noChangeArrowheads="1"/>
        </xdr:cNvSpPr>
      </xdr:nvSpPr>
      <xdr:spPr bwMode="auto">
        <a:xfrm>
          <a:off x="714375" y="933450"/>
          <a:ext cx="4533900" cy="5048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8</xdr:row>
      <xdr:rowOff>66675</xdr:rowOff>
    </xdr:from>
    <xdr:to>
      <xdr:col>26</xdr:col>
      <xdr:colOff>47625</xdr:colOff>
      <xdr:row>8</xdr:row>
      <xdr:rowOff>123825</xdr:rowOff>
    </xdr:to>
    <xdr:sp macro="" textlink="">
      <xdr:nvSpPr>
        <xdr:cNvPr id="27784" name="Rectangle 270"/>
        <xdr:cNvSpPr>
          <a:spLocks noChangeArrowheads="1"/>
        </xdr:cNvSpPr>
      </xdr:nvSpPr>
      <xdr:spPr bwMode="auto">
        <a:xfrm>
          <a:off x="4352925" y="1419225"/>
          <a:ext cx="400050" cy="571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8</xdr:row>
      <xdr:rowOff>123825</xdr:rowOff>
    </xdr:from>
    <xdr:to>
      <xdr:col>26</xdr:col>
      <xdr:colOff>123825</xdr:colOff>
      <xdr:row>11</xdr:row>
      <xdr:rowOff>57150</xdr:rowOff>
    </xdr:to>
    <xdr:sp macro="" textlink="">
      <xdr:nvSpPr>
        <xdr:cNvPr id="27785" name="Rectangle 271" descr="Алмазная решетка"/>
        <xdr:cNvSpPr>
          <a:spLocks noChangeArrowheads="1"/>
        </xdr:cNvSpPr>
      </xdr:nvSpPr>
      <xdr:spPr bwMode="auto">
        <a:xfrm>
          <a:off x="4267200" y="1476375"/>
          <a:ext cx="561975" cy="419100"/>
        </a:xfrm>
        <a:prstGeom prst="rect">
          <a:avLst/>
        </a:prstGeom>
        <a:pattFill prst="solidDmnd">
          <a:fgClr>
            <a:srgbClr val="FFFF99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123825</xdr:colOff>
      <xdr:row>14</xdr:row>
      <xdr:rowOff>19050</xdr:rowOff>
    </xdr:from>
    <xdr:to>
      <xdr:col>17</xdr:col>
      <xdr:colOff>161925</xdr:colOff>
      <xdr:row>43</xdr:row>
      <xdr:rowOff>9525</xdr:rowOff>
    </xdr:to>
    <xdr:sp macro="" textlink="">
      <xdr:nvSpPr>
        <xdr:cNvPr id="27786" name="Rectangle 30"/>
        <xdr:cNvSpPr>
          <a:spLocks noChangeArrowheads="1"/>
        </xdr:cNvSpPr>
      </xdr:nvSpPr>
      <xdr:spPr bwMode="auto">
        <a:xfrm>
          <a:off x="3019425" y="2343150"/>
          <a:ext cx="219075" cy="46863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85725</xdr:colOff>
      <xdr:row>14</xdr:row>
      <xdr:rowOff>28575</xdr:rowOff>
    </xdr:from>
    <xdr:to>
      <xdr:col>13</xdr:col>
      <xdr:colOff>9525</xdr:colOff>
      <xdr:row>43</xdr:row>
      <xdr:rowOff>28575</xdr:rowOff>
    </xdr:to>
    <xdr:sp macro="" textlink="">
      <xdr:nvSpPr>
        <xdr:cNvPr id="27787" name="Rectangle 172"/>
        <xdr:cNvSpPr>
          <a:spLocks noChangeArrowheads="1"/>
        </xdr:cNvSpPr>
      </xdr:nvSpPr>
      <xdr:spPr bwMode="auto">
        <a:xfrm>
          <a:off x="2257425" y="2352675"/>
          <a:ext cx="104775" cy="469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0</xdr:colOff>
      <xdr:row>14</xdr:row>
      <xdr:rowOff>9525</xdr:rowOff>
    </xdr:from>
    <xdr:to>
      <xdr:col>29</xdr:col>
      <xdr:colOff>114300</xdr:colOff>
      <xdr:row>43</xdr:row>
      <xdr:rowOff>0</xdr:rowOff>
    </xdr:to>
    <xdr:sp macro="" textlink="">
      <xdr:nvSpPr>
        <xdr:cNvPr id="10273" name="Rectangle 33"/>
        <xdr:cNvSpPr>
          <a:spLocks noChangeArrowheads="1"/>
        </xdr:cNvSpPr>
      </xdr:nvSpPr>
      <xdr:spPr bwMode="auto">
        <a:xfrm>
          <a:off x="5067300" y="2333625"/>
          <a:ext cx="285750" cy="4686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</a:t>
          </a:r>
        </a:p>
      </xdr:txBody>
    </xdr:sp>
    <xdr:clientData/>
  </xdr:twoCellAnchor>
  <xdr:twoCellAnchor>
    <xdr:from>
      <xdr:col>34</xdr:col>
      <xdr:colOff>9525</xdr:colOff>
      <xdr:row>15</xdr:row>
      <xdr:rowOff>57150</xdr:rowOff>
    </xdr:from>
    <xdr:to>
      <xdr:col>34</xdr:col>
      <xdr:colOff>9525</xdr:colOff>
      <xdr:row>34</xdr:row>
      <xdr:rowOff>9525</xdr:rowOff>
    </xdr:to>
    <xdr:cxnSp macro="">
      <xdr:nvCxnSpPr>
        <xdr:cNvPr id="27789" name="AutoShape 126"/>
        <xdr:cNvCxnSpPr>
          <a:cxnSpLocks noChangeShapeType="1"/>
        </xdr:cNvCxnSpPr>
      </xdr:nvCxnSpPr>
      <xdr:spPr bwMode="auto">
        <a:xfrm>
          <a:off x="6153150" y="2543175"/>
          <a:ext cx="0" cy="30289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28575</xdr:colOff>
      <xdr:row>15</xdr:row>
      <xdr:rowOff>57150</xdr:rowOff>
    </xdr:from>
    <xdr:to>
      <xdr:col>1</xdr:col>
      <xdr:colOff>28575</xdr:colOff>
      <xdr:row>25</xdr:row>
      <xdr:rowOff>47625</xdr:rowOff>
    </xdr:to>
    <xdr:cxnSp macro="">
      <xdr:nvCxnSpPr>
        <xdr:cNvPr id="27790" name="AutoShape 142"/>
        <xdr:cNvCxnSpPr>
          <a:cxnSpLocks noChangeShapeType="1"/>
        </xdr:cNvCxnSpPr>
      </xdr:nvCxnSpPr>
      <xdr:spPr bwMode="auto">
        <a:xfrm>
          <a:off x="209550" y="2543175"/>
          <a:ext cx="0" cy="16097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66675</xdr:colOff>
      <xdr:row>14</xdr:row>
      <xdr:rowOff>28575</xdr:rowOff>
    </xdr:from>
    <xdr:to>
      <xdr:col>8</xdr:col>
      <xdr:colOff>171450</xdr:colOff>
      <xdr:row>43</xdr:row>
      <xdr:rowOff>28575</xdr:rowOff>
    </xdr:to>
    <xdr:sp macro="" textlink="">
      <xdr:nvSpPr>
        <xdr:cNvPr id="27791" name="Rectangle 164"/>
        <xdr:cNvSpPr>
          <a:spLocks noChangeArrowheads="1"/>
        </xdr:cNvSpPr>
      </xdr:nvSpPr>
      <xdr:spPr bwMode="auto">
        <a:xfrm>
          <a:off x="1504950" y="2352675"/>
          <a:ext cx="104775" cy="469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85725</xdr:rowOff>
    </xdr:from>
    <xdr:to>
      <xdr:col>17</xdr:col>
      <xdr:colOff>19050</xdr:colOff>
      <xdr:row>15</xdr:row>
      <xdr:rowOff>123825</xdr:rowOff>
    </xdr:to>
    <xdr:sp macro="" textlink="">
      <xdr:nvSpPr>
        <xdr:cNvPr id="27792" name="Rectangle 35"/>
        <xdr:cNvSpPr>
          <a:spLocks noChangeArrowheads="1"/>
        </xdr:cNvSpPr>
      </xdr:nvSpPr>
      <xdr:spPr bwMode="auto">
        <a:xfrm>
          <a:off x="923925" y="2571750"/>
          <a:ext cx="21717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19</xdr:row>
      <xdr:rowOff>85725</xdr:rowOff>
    </xdr:from>
    <xdr:to>
      <xdr:col>17</xdr:col>
      <xdr:colOff>19050</xdr:colOff>
      <xdr:row>20</xdr:row>
      <xdr:rowOff>0</xdr:rowOff>
    </xdr:to>
    <xdr:sp macro="" textlink="">
      <xdr:nvSpPr>
        <xdr:cNvPr id="27793" name="Rectangle 36"/>
        <xdr:cNvSpPr>
          <a:spLocks noChangeArrowheads="1"/>
        </xdr:cNvSpPr>
      </xdr:nvSpPr>
      <xdr:spPr bwMode="auto">
        <a:xfrm>
          <a:off x="923925" y="3219450"/>
          <a:ext cx="2171700" cy="762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39</xdr:row>
      <xdr:rowOff>152400</xdr:rowOff>
    </xdr:from>
    <xdr:to>
      <xdr:col>28</xdr:col>
      <xdr:colOff>85725</xdr:colOff>
      <xdr:row>40</xdr:row>
      <xdr:rowOff>66675</xdr:rowOff>
    </xdr:to>
    <xdr:sp macro="" textlink="">
      <xdr:nvSpPr>
        <xdr:cNvPr id="27794" name="Rectangle 42"/>
        <xdr:cNvSpPr>
          <a:spLocks noChangeArrowheads="1"/>
        </xdr:cNvSpPr>
      </xdr:nvSpPr>
      <xdr:spPr bwMode="auto">
        <a:xfrm>
          <a:off x="819150" y="6524625"/>
          <a:ext cx="43338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35</xdr:row>
      <xdr:rowOff>95250</xdr:rowOff>
    </xdr:from>
    <xdr:to>
      <xdr:col>16</xdr:col>
      <xdr:colOff>152400</xdr:colOff>
      <xdr:row>35</xdr:row>
      <xdr:rowOff>133350</xdr:rowOff>
    </xdr:to>
    <xdr:sp macro="" textlink="">
      <xdr:nvSpPr>
        <xdr:cNvPr id="27795" name="Rectangle 190"/>
        <xdr:cNvSpPr>
          <a:spLocks noChangeArrowheads="1"/>
        </xdr:cNvSpPr>
      </xdr:nvSpPr>
      <xdr:spPr bwMode="auto">
        <a:xfrm>
          <a:off x="876300" y="5819775"/>
          <a:ext cx="21717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66675</xdr:colOff>
      <xdr:row>35</xdr:row>
      <xdr:rowOff>95250</xdr:rowOff>
    </xdr:from>
    <xdr:to>
      <xdr:col>28</xdr:col>
      <xdr:colOff>57150</xdr:colOff>
      <xdr:row>35</xdr:row>
      <xdr:rowOff>133350</xdr:rowOff>
    </xdr:to>
    <xdr:sp macro="" textlink="">
      <xdr:nvSpPr>
        <xdr:cNvPr id="27796" name="Rectangle 191"/>
        <xdr:cNvSpPr>
          <a:spLocks noChangeArrowheads="1"/>
        </xdr:cNvSpPr>
      </xdr:nvSpPr>
      <xdr:spPr bwMode="auto">
        <a:xfrm>
          <a:off x="3143250" y="5819775"/>
          <a:ext cx="19812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10</xdr:row>
      <xdr:rowOff>0</xdr:rowOff>
    </xdr:from>
    <xdr:to>
      <xdr:col>29</xdr:col>
      <xdr:colOff>104775</xdr:colOff>
      <xdr:row>10</xdr:row>
      <xdr:rowOff>0</xdr:rowOff>
    </xdr:to>
    <xdr:cxnSp macro="">
      <xdr:nvCxnSpPr>
        <xdr:cNvPr id="27797" name="AutoShape 125"/>
        <xdr:cNvCxnSpPr>
          <a:cxnSpLocks noChangeShapeType="1"/>
        </xdr:cNvCxnSpPr>
      </xdr:nvCxnSpPr>
      <xdr:spPr bwMode="auto">
        <a:xfrm>
          <a:off x="742950" y="1676400"/>
          <a:ext cx="46005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35</xdr:col>
      <xdr:colOff>0</xdr:colOff>
      <xdr:row>14</xdr:row>
      <xdr:rowOff>9525</xdr:rowOff>
    </xdr:from>
    <xdr:to>
      <xdr:col>35</xdr:col>
      <xdr:colOff>0</xdr:colOff>
      <xdr:row>42</xdr:row>
      <xdr:rowOff>142875</xdr:rowOff>
    </xdr:to>
    <xdr:cxnSp macro="">
      <xdr:nvCxnSpPr>
        <xdr:cNvPr id="27798" name="AutoShape 127"/>
        <xdr:cNvCxnSpPr>
          <a:cxnSpLocks noChangeShapeType="1"/>
        </xdr:cNvCxnSpPr>
      </xdr:nvCxnSpPr>
      <xdr:spPr bwMode="auto">
        <a:xfrm>
          <a:off x="6324600" y="2333625"/>
          <a:ext cx="0" cy="46672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152400</xdr:colOff>
      <xdr:row>11</xdr:row>
      <xdr:rowOff>9525</xdr:rowOff>
    </xdr:from>
    <xdr:to>
      <xdr:col>16</xdr:col>
      <xdr:colOff>152400</xdr:colOff>
      <xdr:row>11</xdr:row>
      <xdr:rowOff>9525</xdr:rowOff>
    </xdr:to>
    <xdr:cxnSp macro="">
      <xdr:nvCxnSpPr>
        <xdr:cNvPr id="27799" name="AutoShape 128"/>
        <xdr:cNvCxnSpPr>
          <a:cxnSpLocks noChangeShapeType="1"/>
        </xdr:cNvCxnSpPr>
      </xdr:nvCxnSpPr>
      <xdr:spPr bwMode="auto">
        <a:xfrm>
          <a:off x="1057275" y="1847850"/>
          <a:ext cx="19907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17</xdr:col>
      <xdr:colOff>161925</xdr:colOff>
      <xdr:row>11</xdr:row>
      <xdr:rowOff>9525</xdr:rowOff>
    </xdr:from>
    <xdr:to>
      <xdr:col>28</xdr:col>
      <xdr:colOff>38100</xdr:colOff>
      <xdr:row>11</xdr:row>
      <xdr:rowOff>9525</xdr:rowOff>
    </xdr:to>
    <xdr:cxnSp macro="">
      <xdr:nvCxnSpPr>
        <xdr:cNvPr id="27800" name="AutoShape 170"/>
        <xdr:cNvCxnSpPr>
          <a:cxnSpLocks noChangeShapeType="1"/>
        </xdr:cNvCxnSpPr>
      </xdr:nvCxnSpPr>
      <xdr:spPr bwMode="auto">
        <a:xfrm>
          <a:off x="3238500" y="1847850"/>
          <a:ext cx="1866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</xdr:col>
      <xdr:colOff>171450</xdr:colOff>
      <xdr:row>3</xdr:row>
      <xdr:rowOff>47625</xdr:rowOff>
    </xdr:from>
    <xdr:to>
      <xdr:col>28</xdr:col>
      <xdr:colOff>161925</xdr:colOff>
      <xdr:row>4</xdr:row>
      <xdr:rowOff>104775</xdr:rowOff>
    </xdr:to>
    <xdr:sp macro="" textlink="">
      <xdr:nvSpPr>
        <xdr:cNvPr id="27801" name="Rectangle 202"/>
        <xdr:cNvSpPr>
          <a:spLocks noChangeArrowheads="1"/>
        </xdr:cNvSpPr>
      </xdr:nvSpPr>
      <xdr:spPr bwMode="auto">
        <a:xfrm>
          <a:off x="714375" y="590550"/>
          <a:ext cx="4514850" cy="219075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35</xdr:row>
      <xdr:rowOff>104775</xdr:rowOff>
    </xdr:from>
    <xdr:to>
      <xdr:col>31</xdr:col>
      <xdr:colOff>0</xdr:colOff>
      <xdr:row>43</xdr:row>
      <xdr:rowOff>0</xdr:rowOff>
    </xdr:to>
    <xdr:cxnSp macro="">
      <xdr:nvCxnSpPr>
        <xdr:cNvPr id="27802" name="AutoShape 218"/>
        <xdr:cNvCxnSpPr>
          <a:cxnSpLocks noChangeShapeType="1"/>
        </xdr:cNvCxnSpPr>
      </xdr:nvCxnSpPr>
      <xdr:spPr bwMode="auto">
        <a:xfrm flipH="1">
          <a:off x="5600700" y="5829300"/>
          <a:ext cx="0" cy="11906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32</xdr:col>
      <xdr:colOff>0</xdr:colOff>
      <xdr:row>15</xdr:row>
      <xdr:rowOff>66675</xdr:rowOff>
    </xdr:from>
    <xdr:to>
      <xdr:col>32</xdr:col>
      <xdr:colOff>0</xdr:colOff>
      <xdr:row>18</xdr:row>
      <xdr:rowOff>133350</xdr:rowOff>
    </xdr:to>
    <xdr:cxnSp macro="">
      <xdr:nvCxnSpPr>
        <xdr:cNvPr id="27803" name="AutoShape 219"/>
        <xdr:cNvCxnSpPr>
          <a:cxnSpLocks noChangeShapeType="1"/>
        </xdr:cNvCxnSpPr>
      </xdr:nvCxnSpPr>
      <xdr:spPr bwMode="auto">
        <a:xfrm flipH="1">
          <a:off x="5781675" y="2552700"/>
          <a:ext cx="0" cy="552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31</xdr:col>
      <xdr:colOff>0</xdr:colOff>
      <xdr:row>15</xdr:row>
      <xdr:rowOff>66675</xdr:rowOff>
    </xdr:from>
    <xdr:to>
      <xdr:col>31</xdr:col>
      <xdr:colOff>0</xdr:colOff>
      <xdr:row>18</xdr:row>
      <xdr:rowOff>19050</xdr:rowOff>
    </xdr:to>
    <xdr:cxnSp macro="">
      <xdr:nvCxnSpPr>
        <xdr:cNvPr id="27804" name="AutoShape 220"/>
        <xdr:cNvCxnSpPr>
          <a:cxnSpLocks noChangeShapeType="1"/>
        </xdr:cNvCxnSpPr>
      </xdr:nvCxnSpPr>
      <xdr:spPr bwMode="auto">
        <a:xfrm flipH="1">
          <a:off x="5600700" y="2552700"/>
          <a:ext cx="0" cy="4381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19</xdr:col>
      <xdr:colOff>142875</xdr:colOff>
      <xdr:row>18</xdr:row>
      <xdr:rowOff>95250</xdr:rowOff>
    </xdr:from>
    <xdr:to>
      <xdr:col>30</xdr:col>
      <xdr:colOff>152400</xdr:colOff>
      <xdr:row>18</xdr:row>
      <xdr:rowOff>95250</xdr:rowOff>
    </xdr:to>
    <xdr:sp macro="" textlink="">
      <xdr:nvSpPr>
        <xdr:cNvPr id="27805" name="Line 221"/>
        <xdr:cNvSpPr>
          <a:spLocks noChangeShapeType="1"/>
        </xdr:cNvSpPr>
      </xdr:nvSpPr>
      <xdr:spPr bwMode="auto">
        <a:xfrm>
          <a:off x="3581400" y="3067050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76200</xdr:rowOff>
    </xdr:from>
    <xdr:to>
      <xdr:col>3</xdr:col>
      <xdr:colOff>0</xdr:colOff>
      <xdr:row>17</xdr:row>
      <xdr:rowOff>95250</xdr:rowOff>
    </xdr:to>
    <xdr:cxnSp macro="">
      <xdr:nvCxnSpPr>
        <xdr:cNvPr id="27806" name="AutoShape 222"/>
        <xdr:cNvCxnSpPr>
          <a:cxnSpLocks noChangeShapeType="1"/>
        </xdr:cNvCxnSpPr>
      </xdr:nvCxnSpPr>
      <xdr:spPr bwMode="auto">
        <a:xfrm>
          <a:off x="542925" y="2562225"/>
          <a:ext cx="0" cy="3429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</xdr:col>
      <xdr:colOff>171450</xdr:colOff>
      <xdr:row>19</xdr:row>
      <xdr:rowOff>152400</xdr:rowOff>
    </xdr:from>
    <xdr:to>
      <xdr:col>2</xdr:col>
      <xdr:colOff>171450</xdr:colOff>
      <xdr:row>22</xdr:row>
      <xdr:rowOff>66675</xdr:rowOff>
    </xdr:to>
    <xdr:cxnSp macro="">
      <xdr:nvCxnSpPr>
        <xdr:cNvPr id="27807" name="AutoShape 223"/>
        <xdr:cNvCxnSpPr>
          <a:cxnSpLocks noChangeShapeType="1"/>
        </xdr:cNvCxnSpPr>
      </xdr:nvCxnSpPr>
      <xdr:spPr bwMode="auto">
        <a:xfrm>
          <a:off x="533400" y="3286125"/>
          <a:ext cx="0" cy="400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28575</xdr:colOff>
      <xdr:row>26</xdr:row>
      <xdr:rowOff>9525</xdr:rowOff>
    </xdr:from>
    <xdr:to>
      <xdr:col>3</xdr:col>
      <xdr:colOff>28575</xdr:colOff>
      <xdr:row>34</xdr:row>
      <xdr:rowOff>0</xdr:rowOff>
    </xdr:to>
    <xdr:cxnSp macro="">
      <xdr:nvCxnSpPr>
        <xdr:cNvPr id="27808" name="AutoShape 224"/>
        <xdr:cNvCxnSpPr>
          <a:cxnSpLocks noChangeShapeType="1"/>
        </xdr:cNvCxnSpPr>
      </xdr:nvCxnSpPr>
      <xdr:spPr bwMode="auto">
        <a:xfrm>
          <a:off x="571500" y="4276725"/>
          <a:ext cx="0" cy="1285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152400</xdr:colOff>
      <xdr:row>13</xdr:row>
      <xdr:rowOff>9525</xdr:rowOff>
    </xdr:from>
    <xdr:to>
      <xdr:col>8</xdr:col>
      <xdr:colOff>66675</xdr:colOff>
      <xdr:row>13</xdr:row>
      <xdr:rowOff>9525</xdr:rowOff>
    </xdr:to>
    <xdr:cxnSp macro="">
      <xdr:nvCxnSpPr>
        <xdr:cNvPr id="27809" name="AutoShape 225"/>
        <xdr:cNvCxnSpPr>
          <a:cxnSpLocks noChangeShapeType="1"/>
        </xdr:cNvCxnSpPr>
      </xdr:nvCxnSpPr>
      <xdr:spPr bwMode="auto">
        <a:xfrm>
          <a:off x="1057275" y="2171700"/>
          <a:ext cx="4476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17</xdr:col>
      <xdr:colOff>152400</xdr:colOff>
      <xdr:row>13</xdr:row>
      <xdr:rowOff>0</xdr:rowOff>
    </xdr:from>
    <xdr:to>
      <xdr:col>20</xdr:col>
      <xdr:colOff>152400</xdr:colOff>
      <xdr:row>13</xdr:row>
      <xdr:rowOff>0</xdr:rowOff>
    </xdr:to>
    <xdr:cxnSp macro="">
      <xdr:nvCxnSpPr>
        <xdr:cNvPr id="27810" name="AutoShape 226"/>
        <xdr:cNvCxnSpPr>
          <a:cxnSpLocks noChangeShapeType="1"/>
        </xdr:cNvCxnSpPr>
      </xdr:nvCxnSpPr>
      <xdr:spPr bwMode="auto">
        <a:xfrm>
          <a:off x="3228975" y="2162175"/>
          <a:ext cx="5429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4</xdr:col>
      <xdr:colOff>104775</xdr:colOff>
      <xdr:row>37</xdr:row>
      <xdr:rowOff>28575</xdr:rowOff>
    </xdr:from>
    <xdr:to>
      <xdr:col>28</xdr:col>
      <xdr:colOff>95250</xdr:colOff>
      <xdr:row>37</xdr:row>
      <xdr:rowOff>104775</xdr:rowOff>
    </xdr:to>
    <xdr:sp macro="" textlink="">
      <xdr:nvSpPr>
        <xdr:cNvPr id="27811" name="Rectangle 188"/>
        <xdr:cNvSpPr>
          <a:spLocks noChangeArrowheads="1"/>
        </xdr:cNvSpPr>
      </xdr:nvSpPr>
      <xdr:spPr bwMode="auto">
        <a:xfrm>
          <a:off x="828675" y="6076950"/>
          <a:ext cx="43338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42</xdr:row>
      <xdr:rowOff>66675</xdr:rowOff>
    </xdr:from>
    <xdr:to>
      <xdr:col>28</xdr:col>
      <xdr:colOff>85725</xdr:colOff>
      <xdr:row>43</xdr:row>
      <xdr:rowOff>9525</xdr:rowOff>
    </xdr:to>
    <xdr:sp macro="" textlink="">
      <xdr:nvSpPr>
        <xdr:cNvPr id="27812" name="Rectangle 189"/>
        <xdr:cNvSpPr>
          <a:spLocks noChangeArrowheads="1"/>
        </xdr:cNvSpPr>
      </xdr:nvSpPr>
      <xdr:spPr bwMode="auto">
        <a:xfrm>
          <a:off x="819150" y="6924675"/>
          <a:ext cx="43338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</xdr:row>
      <xdr:rowOff>104775</xdr:rowOff>
    </xdr:from>
    <xdr:to>
      <xdr:col>5</xdr:col>
      <xdr:colOff>38100</xdr:colOff>
      <xdr:row>5</xdr:row>
      <xdr:rowOff>66675</xdr:rowOff>
    </xdr:to>
    <xdr:sp macro="" textlink="">
      <xdr:nvSpPr>
        <xdr:cNvPr id="27813" name="Rectangle 227"/>
        <xdr:cNvSpPr>
          <a:spLocks noChangeArrowheads="1"/>
        </xdr:cNvSpPr>
      </xdr:nvSpPr>
      <xdr:spPr bwMode="auto">
        <a:xfrm>
          <a:off x="723900" y="647700"/>
          <a:ext cx="219075" cy="2857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133350</xdr:colOff>
      <xdr:row>3</xdr:row>
      <xdr:rowOff>114300</xdr:rowOff>
    </xdr:from>
    <xdr:to>
      <xdr:col>17</xdr:col>
      <xdr:colOff>171450</xdr:colOff>
      <xdr:row>5</xdr:row>
      <xdr:rowOff>76200</xdr:rowOff>
    </xdr:to>
    <xdr:sp macro="" textlink="">
      <xdr:nvSpPr>
        <xdr:cNvPr id="27814" name="Rectangle 230"/>
        <xdr:cNvSpPr>
          <a:spLocks noChangeArrowheads="1"/>
        </xdr:cNvSpPr>
      </xdr:nvSpPr>
      <xdr:spPr bwMode="auto">
        <a:xfrm>
          <a:off x="3028950" y="657225"/>
          <a:ext cx="219075" cy="2857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171450</xdr:colOff>
      <xdr:row>3</xdr:row>
      <xdr:rowOff>95250</xdr:rowOff>
    </xdr:from>
    <xdr:to>
      <xdr:col>29</xdr:col>
      <xdr:colOff>38100</xdr:colOff>
      <xdr:row>5</xdr:row>
      <xdr:rowOff>57150</xdr:rowOff>
    </xdr:to>
    <xdr:sp macro="" textlink="">
      <xdr:nvSpPr>
        <xdr:cNvPr id="27815" name="Rectangle 231"/>
        <xdr:cNvSpPr>
          <a:spLocks noChangeArrowheads="1"/>
        </xdr:cNvSpPr>
      </xdr:nvSpPr>
      <xdr:spPr bwMode="auto">
        <a:xfrm>
          <a:off x="5057775" y="638175"/>
          <a:ext cx="219075" cy="2857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66675</xdr:colOff>
      <xdr:row>4</xdr:row>
      <xdr:rowOff>76200</xdr:rowOff>
    </xdr:from>
    <xdr:to>
      <xdr:col>8</xdr:col>
      <xdr:colOff>171450</xdr:colOff>
      <xdr:row>5</xdr:row>
      <xdr:rowOff>19050</xdr:rowOff>
    </xdr:to>
    <xdr:sp macro="" textlink="">
      <xdr:nvSpPr>
        <xdr:cNvPr id="27816" name="Rectangle 233"/>
        <xdr:cNvSpPr>
          <a:spLocks noChangeArrowheads="1"/>
        </xdr:cNvSpPr>
      </xdr:nvSpPr>
      <xdr:spPr bwMode="auto">
        <a:xfrm>
          <a:off x="1504950" y="7810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95250</xdr:colOff>
      <xdr:row>4</xdr:row>
      <xdr:rowOff>76200</xdr:rowOff>
    </xdr:from>
    <xdr:to>
      <xdr:col>13</xdr:col>
      <xdr:colOff>19050</xdr:colOff>
      <xdr:row>5</xdr:row>
      <xdr:rowOff>19050</xdr:rowOff>
    </xdr:to>
    <xdr:sp macro="" textlink="">
      <xdr:nvSpPr>
        <xdr:cNvPr id="27817" name="Rectangle 234"/>
        <xdr:cNvSpPr>
          <a:spLocks noChangeArrowheads="1"/>
        </xdr:cNvSpPr>
      </xdr:nvSpPr>
      <xdr:spPr bwMode="auto">
        <a:xfrm>
          <a:off x="2266950" y="7810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142875</xdr:colOff>
      <xdr:row>4</xdr:row>
      <xdr:rowOff>76200</xdr:rowOff>
    </xdr:from>
    <xdr:to>
      <xdr:col>21</xdr:col>
      <xdr:colOff>66675</xdr:colOff>
      <xdr:row>5</xdr:row>
      <xdr:rowOff>19050</xdr:rowOff>
    </xdr:to>
    <xdr:sp macro="" textlink="">
      <xdr:nvSpPr>
        <xdr:cNvPr id="27818" name="Rectangle 235"/>
        <xdr:cNvSpPr>
          <a:spLocks noChangeArrowheads="1"/>
        </xdr:cNvSpPr>
      </xdr:nvSpPr>
      <xdr:spPr bwMode="auto">
        <a:xfrm>
          <a:off x="3762375" y="7810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142875</xdr:colOff>
      <xdr:row>4</xdr:row>
      <xdr:rowOff>95250</xdr:rowOff>
    </xdr:from>
    <xdr:to>
      <xdr:col>25</xdr:col>
      <xdr:colOff>66675</xdr:colOff>
      <xdr:row>5</xdr:row>
      <xdr:rowOff>38100</xdr:rowOff>
    </xdr:to>
    <xdr:sp macro="" textlink="">
      <xdr:nvSpPr>
        <xdr:cNvPr id="27819" name="Rectangle 236"/>
        <xdr:cNvSpPr>
          <a:spLocks noChangeArrowheads="1"/>
        </xdr:cNvSpPr>
      </xdr:nvSpPr>
      <xdr:spPr bwMode="auto">
        <a:xfrm>
          <a:off x="4486275" y="80010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5</xdr:row>
      <xdr:rowOff>47625</xdr:rowOff>
    </xdr:from>
    <xdr:to>
      <xdr:col>3</xdr:col>
      <xdr:colOff>9525</xdr:colOff>
      <xdr:row>7</xdr:row>
      <xdr:rowOff>142875</xdr:rowOff>
    </xdr:to>
    <xdr:sp macro="" textlink="">
      <xdr:nvSpPr>
        <xdr:cNvPr id="27820" name="Line 237"/>
        <xdr:cNvSpPr>
          <a:spLocks noChangeShapeType="1"/>
        </xdr:cNvSpPr>
      </xdr:nvSpPr>
      <xdr:spPr bwMode="auto">
        <a:xfrm flipV="1">
          <a:off x="552450" y="91440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152400</xdr:rowOff>
    </xdr:from>
    <xdr:to>
      <xdr:col>3</xdr:col>
      <xdr:colOff>0</xdr:colOff>
      <xdr:row>4</xdr:row>
      <xdr:rowOff>85725</xdr:rowOff>
    </xdr:to>
    <xdr:sp macro="" textlink="">
      <xdr:nvSpPr>
        <xdr:cNvPr id="27821" name="Line 238"/>
        <xdr:cNvSpPr>
          <a:spLocks noChangeShapeType="1"/>
        </xdr:cNvSpPr>
      </xdr:nvSpPr>
      <xdr:spPr bwMode="auto">
        <a:xfrm>
          <a:off x="542925" y="371475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152400</xdr:colOff>
      <xdr:row>3</xdr:row>
      <xdr:rowOff>133350</xdr:rowOff>
    </xdr:from>
    <xdr:to>
      <xdr:col>17</xdr:col>
      <xdr:colOff>9525</xdr:colOff>
      <xdr:row>4</xdr:row>
      <xdr:rowOff>76200</xdr:rowOff>
    </xdr:to>
    <xdr:sp macro="" textlink="">
      <xdr:nvSpPr>
        <xdr:cNvPr id="27822" name="Rectangle 239"/>
        <xdr:cNvSpPr>
          <a:spLocks noChangeArrowheads="1"/>
        </xdr:cNvSpPr>
      </xdr:nvSpPr>
      <xdr:spPr bwMode="auto">
        <a:xfrm>
          <a:off x="876300" y="676275"/>
          <a:ext cx="22098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104775</xdr:colOff>
      <xdr:row>3</xdr:row>
      <xdr:rowOff>133350</xdr:rowOff>
    </xdr:from>
    <xdr:to>
      <xdr:col>28</xdr:col>
      <xdr:colOff>57150</xdr:colOff>
      <xdr:row>4</xdr:row>
      <xdr:rowOff>76200</xdr:rowOff>
    </xdr:to>
    <xdr:sp macro="" textlink="">
      <xdr:nvSpPr>
        <xdr:cNvPr id="27823" name="Rectangle 240"/>
        <xdr:cNvSpPr>
          <a:spLocks noChangeArrowheads="1"/>
        </xdr:cNvSpPr>
      </xdr:nvSpPr>
      <xdr:spPr bwMode="auto">
        <a:xfrm>
          <a:off x="3181350" y="676275"/>
          <a:ext cx="1943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17</xdr:row>
      <xdr:rowOff>47625</xdr:rowOff>
    </xdr:from>
    <xdr:to>
      <xdr:col>17</xdr:col>
      <xdr:colOff>0</xdr:colOff>
      <xdr:row>17</xdr:row>
      <xdr:rowOff>123825</xdr:rowOff>
    </xdr:to>
    <xdr:sp macro="" textlink="">
      <xdr:nvSpPr>
        <xdr:cNvPr id="27824" name="Rectangle 174"/>
        <xdr:cNvSpPr>
          <a:spLocks noChangeArrowheads="1"/>
        </xdr:cNvSpPr>
      </xdr:nvSpPr>
      <xdr:spPr bwMode="auto">
        <a:xfrm>
          <a:off x="904875" y="2857500"/>
          <a:ext cx="217170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14</xdr:row>
      <xdr:rowOff>9525</xdr:rowOff>
    </xdr:from>
    <xdr:to>
      <xdr:col>29</xdr:col>
      <xdr:colOff>66675</xdr:colOff>
      <xdr:row>15</xdr:row>
      <xdr:rowOff>66675</xdr:rowOff>
    </xdr:to>
    <xdr:sp macro="" textlink="">
      <xdr:nvSpPr>
        <xdr:cNvPr id="27825" name="Rectangle 203"/>
        <xdr:cNvSpPr>
          <a:spLocks noChangeArrowheads="1"/>
        </xdr:cNvSpPr>
      </xdr:nvSpPr>
      <xdr:spPr bwMode="auto">
        <a:xfrm>
          <a:off x="790575" y="2333625"/>
          <a:ext cx="4514850" cy="219075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25</xdr:row>
      <xdr:rowOff>57150</xdr:rowOff>
    </xdr:from>
    <xdr:to>
      <xdr:col>17</xdr:col>
      <xdr:colOff>28575</xdr:colOff>
      <xdr:row>25</xdr:row>
      <xdr:rowOff>152400</xdr:rowOff>
    </xdr:to>
    <xdr:sp macro="" textlink="">
      <xdr:nvSpPr>
        <xdr:cNvPr id="27826" name="Rectangle 31"/>
        <xdr:cNvSpPr>
          <a:spLocks noChangeArrowheads="1"/>
        </xdr:cNvSpPr>
      </xdr:nvSpPr>
      <xdr:spPr bwMode="auto">
        <a:xfrm>
          <a:off x="933450" y="4162425"/>
          <a:ext cx="2171700" cy="952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25</xdr:row>
      <xdr:rowOff>9525</xdr:rowOff>
    </xdr:from>
    <xdr:to>
      <xdr:col>16</xdr:col>
      <xdr:colOff>152400</xdr:colOff>
      <xdr:row>25</xdr:row>
      <xdr:rowOff>47625</xdr:rowOff>
    </xdr:to>
    <xdr:sp macro="" textlink="">
      <xdr:nvSpPr>
        <xdr:cNvPr id="27827" name="Rectangle 176"/>
        <xdr:cNvSpPr>
          <a:spLocks noChangeArrowheads="1"/>
        </xdr:cNvSpPr>
      </xdr:nvSpPr>
      <xdr:spPr bwMode="auto">
        <a:xfrm>
          <a:off x="876300" y="4114800"/>
          <a:ext cx="21717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26</xdr:row>
      <xdr:rowOff>0</xdr:rowOff>
    </xdr:from>
    <xdr:to>
      <xdr:col>16</xdr:col>
      <xdr:colOff>152400</xdr:colOff>
      <xdr:row>26</xdr:row>
      <xdr:rowOff>38100</xdr:rowOff>
    </xdr:to>
    <xdr:sp macro="" textlink="">
      <xdr:nvSpPr>
        <xdr:cNvPr id="27828" name="Rectangle 177"/>
        <xdr:cNvSpPr>
          <a:spLocks noChangeArrowheads="1"/>
        </xdr:cNvSpPr>
      </xdr:nvSpPr>
      <xdr:spPr bwMode="auto">
        <a:xfrm>
          <a:off x="876300" y="4267200"/>
          <a:ext cx="21717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22</xdr:row>
      <xdr:rowOff>38100</xdr:rowOff>
    </xdr:from>
    <xdr:to>
      <xdr:col>17</xdr:col>
      <xdr:colOff>28575</xdr:colOff>
      <xdr:row>22</xdr:row>
      <xdr:rowOff>114300</xdr:rowOff>
    </xdr:to>
    <xdr:sp macro="" textlink="">
      <xdr:nvSpPr>
        <xdr:cNvPr id="27829" name="Rectangle 180"/>
        <xdr:cNvSpPr>
          <a:spLocks noChangeArrowheads="1"/>
        </xdr:cNvSpPr>
      </xdr:nvSpPr>
      <xdr:spPr bwMode="auto">
        <a:xfrm>
          <a:off x="933450" y="3657600"/>
          <a:ext cx="217170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28</xdr:row>
      <xdr:rowOff>95250</xdr:rowOff>
    </xdr:from>
    <xdr:to>
      <xdr:col>17</xdr:col>
      <xdr:colOff>19050</xdr:colOff>
      <xdr:row>29</xdr:row>
      <xdr:rowOff>9525</xdr:rowOff>
    </xdr:to>
    <xdr:sp macro="" textlink="">
      <xdr:nvSpPr>
        <xdr:cNvPr id="27830" name="Rectangle 179"/>
        <xdr:cNvSpPr>
          <a:spLocks noChangeArrowheads="1"/>
        </xdr:cNvSpPr>
      </xdr:nvSpPr>
      <xdr:spPr bwMode="auto">
        <a:xfrm>
          <a:off x="923925" y="4686300"/>
          <a:ext cx="217170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31</xdr:row>
      <xdr:rowOff>66675</xdr:rowOff>
    </xdr:from>
    <xdr:to>
      <xdr:col>16</xdr:col>
      <xdr:colOff>161925</xdr:colOff>
      <xdr:row>31</xdr:row>
      <xdr:rowOff>142875</xdr:rowOff>
    </xdr:to>
    <xdr:sp macro="" textlink="">
      <xdr:nvSpPr>
        <xdr:cNvPr id="27831" name="Rectangle 175"/>
        <xdr:cNvSpPr>
          <a:spLocks noChangeArrowheads="1"/>
        </xdr:cNvSpPr>
      </xdr:nvSpPr>
      <xdr:spPr bwMode="auto">
        <a:xfrm>
          <a:off x="885825" y="5143500"/>
          <a:ext cx="217170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33</xdr:row>
      <xdr:rowOff>142875</xdr:rowOff>
    </xdr:from>
    <xdr:to>
      <xdr:col>16</xdr:col>
      <xdr:colOff>152400</xdr:colOff>
      <xdr:row>34</xdr:row>
      <xdr:rowOff>19050</xdr:rowOff>
    </xdr:to>
    <xdr:sp macro="" textlink="">
      <xdr:nvSpPr>
        <xdr:cNvPr id="27832" name="Rectangle 178"/>
        <xdr:cNvSpPr>
          <a:spLocks noChangeArrowheads="1"/>
        </xdr:cNvSpPr>
      </xdr:nvSpPr>
      <xdr:spPr bwMode="auto">
        <a:xfrm>
          <a:off x="876300" y="5543550"/>
          <a:ext cx="21717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95250</xdr:colOff>
      <xdr:row>9</xdr:row>
      <xdr:rowOff>0</xdr:rowOff>
    </xdr:from>
    <xdr:to>
      <xdr:col>29</xdr:col>
      <xdr:colOff>171450</xdr:colOff>
      <xdr:row>9</xdr:row>
      <xdr:rowOff>76200</xdr:rowOff>
    </xdr:to>
    <xdr:sp macro="" textlink="">
      <xdr:nvSpPr>
        <xdr:cNvPr id="27833" name="Freeform 274"/>
        <xdr:cNvSpPr>
          <a:spLocks/>
        </xdr:cNvSpPr>
      </xdr:nvSpPr>
      <xdr:spPr bwMode="auto">
        <a:xfrm>
          <a:off x="4619625" y="1514475"/>
          <a:ext cx="790575" cy="76200"/>
        </a:xfrm>
        <a:custGeom>
          <a:avLst/>
          <a:gdLst>
            <a:gd name="T0" fmla="*/ 0 w 83"/>
            <a:gd name="T1" fmla="*/ 8 h 8"/>
            <a:gd name="T2" fmla="*/ 83 w 83"/>
            <a:gd name="T3" fmla="*/ 0 h 8"/>
            <a:gd name="T4" fmla="*/ 0 60000 65536"/>
            <a:gd name="T5" fmla="*/ 0 60000 65536"/>
            <a:gd name="T6" fmla="*/ 0 w 83"/>
            <a:gd name="T7" fmla="*/ 0 h 8"/>
            <a:gd name="T8" fmla="*/ 83 w 83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8">
              <a:moveTo>
                <a:pt x="0" y="8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30</xdr:col>
      <xdr:colOff>9525</xdr:colOff>
      <xdr:row>8</xdr:row>
      <xdr:rowOff>152400</xdr:rowOff>
    </xdr:from>
    <xdr:to>
      <xdr:col>35</xdr:col>
      <xdr:colOff>133350</xdr:colOff>
      <xdr:row>8</xdr:row>
      <xdr:rowOff>152400</xdr:rowOff>
    </xdr:to>
    <xdr:sp macro="" textlink="">
      <xdr:nvSpPr>
        <xdr:cNvPr id="27834" name="Line 275"/>
        <xdr:cNvSpPr>
          <a:spLocks noChangeShapeType="1"/>
        </xdr:cNvSpPr>
      </xdr:nvSpPr>
      <xdr:spPr bwMode="auto">
        <a:xfrm flipV="1">
          <a:off x="5429250" y="15049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104775</xdr:colOff>
      <xdr:row>8</xdr:row>
      <xdr:rowOff>0</xdr:rowOff>
    </xdr:from>
    <xdr:to>
      <xdr:col>29</xdr:col>
      <xdr:colOff>171450</xdr:colOff>
      <xdr:row>8</xdr:row>
      <xdr:rowOff>85725</xdr:rowOff>
    </xdr:to>
    <xdr:sp macro="" textlink="">
      <xdr:nvSpPr>
        <xdr:cNvPr id="27835" name="Line 276"/>
        <xdr:cNvSpPr>
          <a:spLocks noChangeShapeType="1"/>
        </xdr:cNvSpPr>
      </xdr:nvSpPr>
      <xdr:spPr bwMode="auto">
        <a:xfrm flipV="1">
          <a:off x="4629150" y="1352550"/>
          <a:ext cx="7810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104775</xdr:colOff>
      <xdr:row>7</xdr:row>
      <xdr:rowOff>0</xdr:rowOff>
    </xdr:from>
    <xdr:to>
      <xdr:col>29</xdr:col>
      <xdr:colOff>171450</xdr:colOff>
      <xdr:row>7</xdr:row>
      <xdr:rowOff>85725</xdr:rowOff>
    </xdr:to>
    <xdr:sp macro="" textlink="">
      <xdr:nvSpPr>
        <xdr:cNvPr id="27836" name="Line 277"/>
        <xdr:cNvSpPr>
          <a:spLocks noChangeShapeType="1"/>
        </xdr:cNvSpPr>
      </xdr:nvSpPr>
      <xdr:spPr bwMode="auto">
        <a:xfrm flipV="1">
          <a:off x="4629150" y="1190625"/>
          <a:ext cx="7810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9525</xdr:colOff>
      <xdr:row>8</xdr:row>
      <xdr:rowOff>0</xdr:rowOff>
    </xdr:from>
    <xdr:to>
      <xdr:col>34</xdr:col>
      <xdr:colOff>123825</xdr:colOff>
      <xdr:row>8</xdr:row>
      <xdr:rowOff>0</xdr:rowOff>
    </xdr:to>
    <xdr:sp macro="" textlink="">
      <xdr:nvSpPr>
        <xdr:cNvPr id="27837" name="Line 278"/>
        <xdr:cNvSpPr>
          <a:spLocks noChangeShapeType="1"/>
        </xdr:cNvSpPr>
      </xdr:nvSpPr>
      <xdr:spPr bwMode="auto">
        <a:xfrm>
          <a:off x="5429250" y="1352550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19050</xdr:colOff>
      <xdr:row>7</xdr:row>
      <xdr:rowOff>0</xdr:rowOff>
    </xdr:from>
    <xdr:to>
      <xdr:col>35</xdr:col>
      <xdr:colOff>95250</xdr:colOff>
      <xdr:row>7</xdr:row>
      <xdr:rowOff>0</xdr:rowOff>
    </xdr:to>
    <xdr:sp macro="" textlink="">
      <xdr:nvSpPr>
        <xdr:cNvPr id="27838" name="Line 279"/>
        <xdr:cNvSpPr>
          <a:spLocks noChangeShapeType="1"/>
        </xdr:cNvSpPr>
      </xdr:nvSpPr>
      <xdr:spPr bwMode="auto">
        <a:xfrm>
          <a:off x="5438775" y="11906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9</xdr:row>
      <xdr:rowOff>57150</xdr:rowOff>
    </xdr:from>
    <xdr:to>
      <xdr:col>25</xdr:col>
      <xdr:colOff>123825</xdr:colOff>
      <xdr:row>9</xdr:row>
      <xdr:rowOff>95250</xdr:rowOff>
    </xdr:to>
    <xdr:sp macro="" textlink="">
      <xdr:nvSpPr>
        <xdr:cNvPr id="27839" name="Oval 280"/>
        <xdr:cNvSpPr>
          <a:spLocks noChangeArrowheads="1"/>
        </xdr:cNvSpPr>
      </xdr:nvSpPr>
      <xdr:spPr bwMode="auto">
        <a:xfrm>
          <a:off x="4610100" y="1571625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8</xdr:row>
      <xdr:rowOff>76200</xdr:rowOff>
    </xdr:from>
    <xdr:to>
      <xdr:col>25</xdr:col>
      <xdr:colOff>123825</xdr:colOff>
      <xdr:row>8</xdr:row>
      <xdr:rowOff>114300</xdr:rowOff>
    </xdr:to>
    <xdr:sp macro="" textlink="">
      <xdr:nvSpPr>
        <xdr:cNvPr id="27840" name="Oval 281"/>
        <xdr:cNvSpPr>
          <a:spLocks noChangeArrowheads="1"/>
        </xdr:cNvSpPr>
      </xdr:nvSpPr>
      <xdr:spPr bwMode="auto">
        <a:xfrm>
          <a:off x="4610100" y="1428750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66675</xdr:colOff>
      <xdr:row>5</xdr:row>
      <xdr:rowOff>47625</xdr:rowOff>
    </xdr:from>
    <xdr:to>
      <xdr:col>25</xdr:col>
      <xdr:colOff>161925</xdr:colOff>
      <xdr:row>8</xdr:row>
      <xdr:rowOff>57150</xdr:rowOff>
    </xdr:to>
    <xdr:grpSp>
      <xdr:nvGrpSpPr>
        <xdr:cNvPr id="27841" name="Group 495"/>
        <xdr:cNvGrpSpPr>
          <a:grpSpLocks/>
        </xdr:cNvGrpSpPr>
      </xdr:nvGrpSpPr>
      <xdr:grpSpPr bwMode="auto">
        <a:xfrm>
          <a:off x="4410075" y="914400"/>
          <a:ext cx="276225" cy="495300"/>
          <a:chOff x="463" y="96"/>
          <a:chExt cx="29" cy="52"/>
        </a:xfrm>
      </xdr:grpSpPr>
      <xdr:grpSp>
        <xdr:nvGrpSpPr>
          <xdr:cNvPr id="27935" name="Group 255"/>
          <xdr:cNvGrpSpPr>
            <a:grpSpLocks/>
          </xdr:cNvGrpSpPr>
        </xdr:nvGrpSpPr>
        <xdr:grpSpPr bwMode="auto">
          <a:xfrm>
            <a:off x="463" y="96"/>
            <a:ext cx="29" cy="16"/>
            <a:chOff x="605" y="99"/>
            <a:chExt cx="29" cy="16"/>
          </a:xfrm>
        </xdr:grpSpPr>
        <xdr:grpSp>
          <xdr:nvGrpSpPr>
            <xdr:cNvPr id="27951" name="Group 253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27955" name="Rectangle 248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7956" name="Rectangle 250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27952" name="Group 254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27953" name="Rectangle 24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7954" name="Rectangle 251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7936" name="Group 256"/>
          <xdr:cNvGrpSpPr>
            <a:grpSpLocks/>
          </xdr:cNvGrpSpPr>
        </xdr:nvGrpSpPr>
        <xdr:grpSpPr bwMode="auto">
          <a:xfrm>
            <a:off x="463" y="114"/>
            <a:ext cx="29" cy="16"/>
            <a:chOff x="605" y="99"/>
            <a:chExt cx="29" cy="16"/>
          </a:xfrm>
        </xdr:grpSpPr>
        <xdr:grpSp>
          <xdr:nvGrpSpPr>
            <xdr:cNvPr id="27945" name="Group 257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27949" name="Rectangle 258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7950" name="Rectangle 259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27946" name="Group 260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27947" name="Rectangle 261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7948" name="Rectangle 262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27937" name="Group 263"/>
          <xdr:cNvGrpSpPr>
            <a:grpSpLocks/>
          </xdr:cNvGrpSpPr>
        </xdr:nvGrpSpPr>
        <xdr:grpSpPr bwMode="auto">
          <a:xfrm>
            <a:off x="463" y="132"/>
            <a:ext cx="29" cy="16"/>
            <a:chOff x="605" y="99"/>
            <a:chExt cx="29" cy="16"/>
          </a:xfrm>
        </xdr:grpSpPr>
        <xdr:grpSp>
          <xdr:nvGrpSpPr>
            <xdr:cNvPr id="27939" name="Group 264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27943" name="Rectangle 265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7944" name="Rectangle 266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27940" name="Group 267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27941" name="Rectangle 268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27942" name="Rectangle 269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27938" name="Oval 282"/>
          <xdr:cNvSpPr>
            <a:spLocks noChangeArrowheads="1"/>
          </xdr:cNvSpPr>
        </xdr:nvSpPr>
        <xdr:spPr bwMode="auto">
          <a:xfrm>
            <a:off x="484" y="132"/>
            <a:ext cx="4" cy="4"/>
          </a:xfrm>
          <a:prstGeom prst="ellipse">
            <a:avLst/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95250</xdr:colOff>
      <xdr:row>4</xdr:row>
      <xdr:rowOff>142875</xdr:rowOff>
    </xdr:from>
    <xdr:to>
      <xdr:col>28</xdr:col>
      <xdr:colOff>133350</xdr:colOff>
      <xdr:row>5</xdr:row>
      <xdr:rowOff>19050</xdr:rowOff>
    </xdr:to>
    <xdr:sp macro="" textlink="">
      <xdr:nvSpPr>
        <xdr:cNvPr id="27842" name="Oval 283"/>
        <xdr:cNvSpPr>
          <a:spLocks noChangeArrowheads="1"/>
        </xdr:cNvSpPr>
      </xdr:nvSpPr>
      <xdr:spPr bwMode="auto">
        <a:xfrm>
          <a:off x="5162550" y="847725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133350</xdr:colOff>
      <xdr:row>4</xdr:row>
      <xdr:rowOff>9525</xdr:rowOff>
    </xdr:from>
    <xdr:to>
      <xdr:col>21</xdr:col>
      <xdr:colOff>171450</xdr:colOff>
      <xdr:row>4</xdr:row>
      <xdr:rowOff>47625</xdr:rowOff>
    </xdr:to>
    <xdr:sp macro="" textlink="">
      <xdr:nvSpPr>
        <xdr:cNvPr id="27843" name="Oval 284"/>
        <xdr:cNvSpPr>
          <a:spLocks noChangeArrowheads="1"/>
        </xdr:cNvSpPr>
      </xdr:nvSpPr>
      <xdr:spPr bwMode="auto">
        <a:xfrm>
          <a:off x="3933825" y="714375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161925</xdr:colOff>
      <xdr:row>4</xdr:row>
      <xdr:rowOff>133350</xdr:rowOff>
    </xdr:from>
    <xdr:to>
      <xdr:col>25</xdr:col>
      <xdr:colOff>19050</xdr:colOff>
      <xdr:row>5</xdr:row>
      <xdr:rowOff>9525</xdr:rowOff>
    </xdr:to>
    <xdr:sp macro="" textlink="">
      <xdr:nvSpPr>
        <xdr:cNvPr id="27844" name="Oval 285"/>
        <xdr:cNvSpPr>
          <a:spLocks noChangeArrowheads="1"/>
        </xdr:cNvSpPr>
      </xdr:nvSpPr>
      <xdr:spPr bwMode="auto">
        <a:xfrm>
          <a:off x="4505325" y="838200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142875</xdr:colOff>
      <xdr:row>2</xdr:row>
      <xdr:rowOff>152400</xdr:rowOff>
    </xdr:from>
    <xdr:to>
      <xdr:col>30</xdr:col>
      <xdr:colOff>38100</xdr:colOff>
      <xdr:row>4</xdr:row>
      <xdr:rowOff>152400</xdr:rowOff>
    </xdr:to>
    <xdr:sp macro="" textlink="">
      <xdr:nvSpPr>
        <xdr:cNvPr id="27845" name="Line 286"/>
        <xdr:cNvSpPr>
          <a:spLocks noChangeShapeType="1"/>
        </xdr:cNvSpPr>
      </xdr:nvSpPr>
      <xdr:spPr bwMode="auto">
        <a:xfrm flipV="1">
          <a:off x="5210175" y="533400"/>
          <a:ext cx="2476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38100</xdr:colOff>
      <xdr:row>2</xdr:row>
      <xdr:rowOff>0</xdr:rowOff>
    </xdr:from>
    <xdr:to>
      <xdr:col>27</xdr:col>
      <xdr:colOff>171450</xdr:colOff>
      <xdr:row>4</xdr:row>
      <xdr:rowOff>152400</xdr:rowOff>
    </xdr:to>
    <xdr:sp macro="" textlink="">
      <xdr:nvSpPr>
        <xdr:cNvPr id="27846" name="Line 287"/>
        <xdr:cNvSpPr>
          <a:spLocks noChangeShapeType="1"/>
        </xdr:cNvSpPr>
      </xdr:nvSpPr>
      <xdr:spPr bwMode="auto">
        <a:xfrm flipV="1">
          <a:off x="4562475" y="381000"/>
          <a:ext cx="4953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161925</xdr:colOff>
      <xdr:row>1</xdr:row>
      <xdr:rowOff>9525</xdr:rowOff>
    </xdr:from>
    <xdr:to>
      <xdr:col>28</xdr:col>
      <xdr:colOff>9525</xdr:colOff>
      <xdr:row>4</xdr:row>
      <xdr:rowOff>19050</xdr:rowOff>
    </xdr:to>
    <xdr:sp macro="" textlink="">
      <xdr:nvSpPr>
        <xdr:cNvPr id="27847" name="Line 288"/>
        <xdr:cNvSpPr>
          <a:spLocks noChangeShapeType="1"/>
        </xdr:cNvSpPr>
      </xdr:nvSpPr>
      <xdr:spPr bwMode="auto">
        <a:xfrm flipV="1">
          <a:off x="3962400" y="228600"/>
          <a:ext cx="11144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161925</xdr:colOff>
      <xdr:row>2</xdr:row>
      <xdr:rowOff>9525</xdr:rowOff>
    </xdr:from>
    <xdr:to>
      <xdr:col>34</xdr:col>
      <xdr:colOff>133350</xdr:colOff>
      <xdr:row>2</xdr:row>
      <xdr:rowOff>9525</xdr:rowOff>
    </xdr:to>
    <xdr:sp macro="" textlink="">
      <xdr:nvSpPr>
        <xdr:cNvPr id="27848" name="Line 289"/>
        <xdr:cNvSpPr>
          <a:spLocks noChangeShapeType="1"/>
        </xdr:cNvSpPr>
      </xdr:nvSpPr>
      <xdr:spPr bwMode="auto">
        <a:xfrm>
          <a:off x="5048250" y="390525"/>
          <a:ext cx="1228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0</xdr:row>
      <xdr:rowOff>209550</xdr:rowOff>
    </xdr:from>
    <xdr:to>
      <xdr:col>34</xdr:col>
      <xdr:colOff>161925</xdr:colOff>
      <xdr:row>0</xdr:row>
      <xdr:rowOff>209550</xdr:rowOff>
    </xdr:to>
    <xdr:sp macro="" textlink="">
      <xdr:nvSpPr>
        <xdr:cNvPr id="27849" name="Line 290"/>
        <xdr:cNvSpPr>
          <a:spLocks noChangeShapeType="1"/>
        </xdr:cNvSpPr>
      </xdr:nvSpPr>
      <xdr:spPr bwMode="auto">
        <a:xfrm flipV="1">
          <a:off x="5076825" y="209550"/>
          <a:ext cx="1228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19050</xdr:colOff>
      <xdr:row>3</xdr:row>
      <xdr:rowOff>19050</xdr:rowOff>
    </xdr:from>
    <xdr:to>
      <xdr:col>32</xdr:col>
      <xdr:colOff>19050</xdr:colOff>
      <xdr:row>3</xdr:row>
      <xdr:rowOff>19050</xdr:rowOff>
    </xdr:to>
    <xdr:sp macro="" textlink="">
      <xdr:nvSpPr>
        <xdr:cNvPr id="27850" name="Line 291"/>
        <xdr:cNvSpPr>
          <a:spLocks noChangeShapeType="1"/>
        </xdr:cNvSpPr>
      </xdr:nvSpPr>
      <xdr:spPr bwMode="auto">
        <a:xfrm>
          <a:off x="5438775" y="561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95250</xdr:colOff>
      <xdr:row>18</xdr:row>
      <xdr:rowOff>38100</xdr:rowOff>
    </xdr:from>
    <xdr:to>
      <xdr:col>14</xdr:col>
      <xdr:colOff>95250</xdr:colOff>
      <xdr:row>21</xdr:row>
      <xdr:rowOff>9525</xdr:rowOff>
    </xdr:to>
    <xdr:sp macro="" textlink="">
      <xdr:nvSpPr>
        <xdr:cNvPr id="27851" name="Line 292"/>
        <xdr:cNvSpPr>
          <a:spLocks noChangeShapeType="1"/>
        </xdr:cNvSpPr>
      </xdr:nvSpPr>
      <xdr:spPr bwMode="auto">
        <a:xfrm flipV="1">
          <a:off x="2628900" y="300990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lg" len="lg"/>
        </a:ln>
      </xdr:spPr>
    </xdr:sp>
    <xdr:clientData/>
  </xdr:twoCellAnchor>
  <xdr:twoCellAnchor>
    <xdr:from>
      <xdr:col>18</xdr:col>
      <xdr:colOff>133350</xdr:colOff>
      <xdr:row>12</xdr:row>
      <xdr:rowOff>152400</xdr:rowOff>
    </xdr:from>
    <xdr:to>
      <xdr:col>23</xdr:col>
      <xdr:colOff>47625</xdr:colOff>
      <xdr:row>15</xdr:row>
      <xdr:rowOff>95250</xdr:rowOff>
    </xdr:to>
    <xdr:sp macro="" textlink="">
      <xdr:nvSpPr>
        <xdr:cNvPr id="27852" name="Freeform 378"/>
        <xdr:cNvSpPr>
          <a:spLocks/>
        </xdr:cNvSpPr>
      </xdr:nvSpPr>
      <xdr:spPr bwMode="auto">
        <a:xfrm>
          <a:off x="3390900" y="2152650"/>
          <a:ext cx="819150" cy="428625"/>
        </a:xfrm>
        <a:custGeom>
          <a:avLst/>
          <a:gdLst>
            <a:gd name="T0" fmla="*/ 0 w 83"/>
            <a:gd name="T1" fmla="*/ 8 h 8"/>
            <a:gd name="T2" fmla="*/ 83 w 83"/>
            <a:gd name="T3" fmla="*/ 0 h 8"/>
            <a:gd name="T4" fmla="*/ 0 60000 65536"/>
            <a:gd name="T5" fmla="*/ 0 60000 65536"/>
            <a:gd name="T6" fmla="*/ 0 w 83"/>
            <a:gd name="T7" fmla="*/ 0 h 8"/>
            <a:gd name="T8" fmla="*/ 83 w 83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8">
              <a:moveTo>
                <a:pt x="0" y="8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9525</xdr:colOff>
      <xdr:row>13</xdr:row>
      <xdr:rowOff>9525</xdr:rowOff>
    </xdr:from>
    <xdr:to>
      <xdr:col>27</xdr:col>
      <xdr:colOff>95250</xdr:colOff>
      <xdr:row>13</xdr:row>
      <xdr:rowOff>9525</xdr:rowOff>
    </xdr:to>
    <xdr:sp macro="" textlink="">
      <xdr:nvSpPr>
        <xdr:cNvPr id="27853" name="Line 379"/>
        <xdr:cNvSpPr>
          <a:spLocks noChangeShapeType="1"/>
        </xdr:cNvSpPr>
      </xdr:nvSpPr>
      <xdr:spPr bwMode="auto">
        <a:xfrm flipV="1">
          <a:off x="4171950" y="2171700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47625</xdr:colOff>
      <xdr:row>13</xdr:row>
      <xdr:rowOff>9525</xdr:rowOff>
    </xdr:from>
    <xdr:to>
      <xdr:col>23</xdr:col>
      <xdr:colOff>19050</xdr:colOff>
      <xdr:row>15</xdr:row>
      <xdr:rowOff>104775</xdr:rowOff>
    </xdr:to>
    <xdr:sp macro="" textlink="">
      <xdr:nvSpPr>
        <xdr:cNvPr id="27854" name="Freeform 380"/>
        <xdr:cNvSpPr>
          <a:spLocks/>
        </xdr:cNvSpPr>
      </xdr:nvSpPr>
      <xdr:spPr bwMode="auto">
        <a:xfrm>
          <a:off x="2762250" y="2171700"/>
          <a:ext cx="1419225" cy="419100"/>
        </a:xfrm>
        <a:custGeom>
          <a:avLst/>
          <a:gdLst>
            <a:gd name="T0" fmla="*/ 0 w 83"/>
            <a:gd name="T1" fmla="*/ 8 h 8"/>
            <a:gd name="T2" fmla="*/ 83 w 83"/>
            <a:gd name="T3" fmla="*/ 0 h 8"/>
            <a:gd name="T4" fmla="*/ 0 60000 65536"/>
            <a:gd name="T5" fmla="*/ 0 60000 65536"/>
            <a:gd name="T6" fmla="*/ 0 w 83"/>
            <a:gd name="T7" fmla="*/ 0 h 8"/>
            <a:gd name="T8" fmla="*/ 83 w 83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8">
              <a:moveTo>
                <a:pt x="0" y="8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15</xdr:col>
      <xdr:colOff>47625</xdr:colOff>
      <xdr:row>15</xdr:row>
      <xdr:rowOff>76200</xdr:rowOff>
    </xdr:from>
    <xdr:to>
      <xdr:col>15</xdr:col>
      <xdr:colOff>85725</xdr:colOff>
      <xdr:row>15</xdr:row>
      <xdr:rowOff>114300</xdr:rowOff>
    </xdr:to>
    <xdr:sp macro="" textlink="">
      <xdr:nvSpPr>
        <xdr:cNvPr id="27855" name="Oval 381"/>
        <xdr:cNvSpPr>
          <a:spLocks noChangeArrowheads="1"/>
        </xdr:cNvSpPr>
      </xdr:nvSpPr>
      <xdr:spPr bwMode="auto">
        <a:xfrm>
          <a:off x="2762250" y="2562225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66675</xdr:colOff>
      <xdr:row>30</xdr:row>
      <xdr:rowOff>142875</xdr:rowOff>
    </xdr:from>
    <xdr:to>
      <xdr:col>31</xdr:col>
      <xdr:colOff>28575</xdr:colOff>
      <xdr:row>33</xdr:row>
      <xdr:rowOff>142875</xdr:rowOff>
    </xdr:to>
    <xdr:sp macro="" textlink="">
      <xdr:nvSpPr>
        <xdr:cNvPr id="27856" name="Freeform 382"/>
        <xdr:cNvSpPr>
          <a:spLocks/>
        </xdr:cNvSpPr>
      </xdr:nvSpPr>
      <xdr:spPr bwMode="auto">
        <a:xfrm>
          <a:off x="4772025" y="5057775"/>
          <a:ext cx="857250" cy="485775"/>
        </a:xfrm>
        <a:custGeom>
          <a:avLst/>
          <a:gdLst>
            <a:gd name="T0" fmla="*/ 0 w 83"/>
            <a:gd name="T1" fmla="*/ 8 h 8"/>
            <a:gd name="T2" fmla="*/ 83 w 83"/>
            <a:gd name="T3" fmla="*/ 0 h 8"/>
            <a:gd name="T4" fmla="*/ 0 60000 65536"/>
            <a:gd name="T5" fmla="*/ 0 60000 65536"/>
            <a:gd name="T6" fmla="*/ 0 w 83"/>
            <a:gd name="T7" fmla="*/ 0 h 8"/>
            <a:gd name="T8" fmla="*/ 83 w 83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8">
              <a:moveTo>
                <a:pt x="0" y="8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26</xdr:col>
      <xdr:colOff>47625</xdr:colOff>
      <xdr:row>33</xdr:row>
      <xdr:rowOff>123825</xdr:rowOff>
    </xdr:from>
    <xdr:to>
      <xdr:col>26</xdr:col>
      <xdr:colOff>85725</xdr:colOff>
      <xdr:row>34</xdr:row>
      <xdr:rowOff>0</xdr:rowOff>
    </xdr:to>
    <xdr:sp macro="" textlink="">
      <xdr:nvSpPr>
        <xdr:cNvPr id="27857" name="Oval 383"/>
        <xdr:cNvSpPr>
          <a:spLocks noChangeArrowheads="1"/>
        </xdr:cNvSpPr>
      </xdr:nvSpPr>
      <xdr:spPr bwMode="auto">
        <a:xfrm>
          <a:off x="4752975" y="5524500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0</xdr:colOff>
      <xdr:row>31</xdr:row>
      <xdr:rowOff>0</xdr:rowOff>
    </xdr:to>
    <xdr:sp macro="" textlink="">
      <xdr:nvSpPr>
        <xdr:cNvPr id="27858" name="Line 384"/>
        <xdr:cNvSpPr>
          <a:spLocks noChangeShapeType="1"/>
        </xdr:cNvSpPr>
      </xdr:nvSpPr>
      <xdr:spPr bwMode="auto">
        <a:xfrm flipV="1">
          <a:off x="5600700" y="3457575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21</xdr:row>
      <xdr:rowOff>0</xdr:rowOff>
    </xdr:from>
    <xdr:to>
      <xdr:col>32</xdr:col>
      <xdr:colOff>0</xdr:colOff>
      <xdr:row>31</xdr:row>
      <xdr:rowOff>0</xdr:rowOff>
    </xdr:to>
    <xdr:sp macro="" textlink="">
      <xdr:nvSpPr>
        <xdr:cNvPr id="27859" name="Line 385"/>
        <xdr:cNvSpPr>
          <a:spLocks noChangeShapeType="1"/>
        </xdr:cNvSpPr>
      </xdr:nvSpPr>
      <xdr:spPr bwMode="auto">
        <a:xfrm flipV="1">
          <a:off x="5781675" y="3457575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171450</xdr:colOff>
      <xdr:row>21</xdr:row>
      <xdr:rowOff>0</xdr:rowOff>
    </xdr:from>
    <xdr:to>
      <xdr:col>32</xdr:col>
      <xdr:colOff>171450</xdr:colOff>
      <xdr:row>31</xdr:row>
      <xdr:rowOff>0</xdr:rowOff>
    </xdr:to>
    <xdr:sp macro="" textlink="">
      <xdr:nvSpPr>
        <xdr:cNvPr id="27860" name="Line 386"/>
        <xdr:cNvSpPr>
          <a:spLocks noChangeShapeType="1"/>
        </xdr:cNvSpPr>
      </xdr:nvSpPr>
      <xdr:spPr bwMode="auto">
        <a:xfrm flipV="1">
          <a:off x="5953125" y="3457575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30</xdr:row>
      <xdr:rowOff>152400</xdr:rowOff>
    </xdr:from>
    <xdr:to>
      <xdr:col>33</xdr:col>
      <xdr:colOff>0</xdr:colOff>
      <xdr:row>30</xdr:row>
      <xdr:rowOff>152400</xdr:rowOff>
    </xdr:to>
    <xdr:sp macro="" textlink="">
      <xdr:nvSpPr>
        <xdr:cNvPr id="27861" name="Line 387"/>
        <xdr:cNvSpPr>
          <a:spLocks noChangeShapeType="1"/>
        </xdr:cNvSpPr>
      </xdr:nvSpPr>
      <xdr:spPr bwMode="auto">
        <a:xfrm>
          <a:off x="5600700" y="50673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6</xdr:row>
      <xdr:rowOff>66675</xdr:rowOff>
    </xdr:from>
    <xdr:to>
      <xdr:col>27</xdr:col>
      <xdr:colOff>123825</xdr:colOff>
      <xdr:row>6</xdr:row>
      <xdr:rowOff>104775</xdr:rowOff>
    </xdr:to>
    <xdr:sp macro="" textlink="">
      <xdr:nvSpPr>
        <xdr:cNvPr id="27862" name="Oval 388"/>
        <xdr:cNvSpPr>
          <a:spLocks noChangeArrowheads="1"/>
        </xdr:cNvSpPr>
      </xdr:nvSpPr>
      <xdr:spPr bwMode="auto">
        <a:xfrm>
          <a:off x="4972050" y="1095375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123825</xdr:colOff>
      <xdr:row>5</xdr:row>
      <xdr:rowOff>142875</xdr:rowOff>
    </xdr:from>
    <xdr:to>
      <xdr:col>30</xdr:col>
      <xdr:colOff>0</xdr:colOff>
      <xdr:row>6</xdr:row>
      <xdr:rowOff>76200</xdr:rowOff>
    </xdr:to>
    <xdr:sp macro="" textlink="">
      <xdr:nvSpPr>
        <xdr:cNvPr id="27863" name="Line 389"/>
        <xdr:cNvSpPr>
          <a:spLocks noChangeShapeType="1"/>
        </xdr:cNvSpPr>
      </xdr:nvSpPr>
      <xdr:spPr bwMode="auto">
        <a:xfrm flipV="1">
          <a:off x="5010150" y="1009650"/>
          <a:ext cx="4095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9525</xdr:colOff>
      <xdr:row>5</xdr:row>
      <xdr:rowOff>152400</xdr:rowOff>
    </xdr:from>
    <xdr:to>
      <xdr:col>34</xdr:col>
      <xdr:colOff>123825</xdr:colOff>
      <xdr:row>5</xdr:row>
      <xdr:rowOff>152400</xdr:rowOff>
    </xdr:to>
    <xdr:sp macro="" textlink="">
      <xdr:nvSpPr>
        <xdr:cNvPr id="27864" name="Line 390"/>
        <xdr:cNvSpPr>
          <a:spLocks noChangeShapeType="1"/>
        </xdr:cNvSpPr>
      </xdr:nvSpPr>
      <xdr:spPr bwMode="auto">
        <a:xfrm>
          <a:off x="5429250" y="1019175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3</xdr:row>
      <xdr:rowOff>57150</xdr:rowOff>
    </xdr:from>
    <xdr:to>
      <xdr:col>27</xdr:col>
      <xdr:colOff>114300</xdr:colOff>
      <xdr:row>3</xdr:row>
      <xdr:rowOff>95250</xdr:rowOff>
    </xdr:to>
    <xdr:sp macro="" textlink="">
      <xdr:nvSpPr>
        <xdr:cNvPr id="27865" name="Oval 391"/>
        <xdr:cNvSpPr>
          <a:spLocks noChangeArrowheads="1"/>
        </xdr:cNvSpPr>
      </xdr:nvSpPr>
      <xdr:spPr bwMode="auto">
        <a:xfrm>
          <a:off x="4962525" y="600075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104775</xdr:colOff>
      <xdr:row>3</xdr:row>
      <xdr:rowOff>19050</xdr:rowOff>
    </xdr:from>
    <xdr:to>
      <xdr:col>30</xdr:col>
      <xdr:colOff>9525</xdr:colOff>
      <xdr:row>3</xdr:row>
      <xdr:rowOff>76200</xdr:rowOff>
    </xdr:to>
    <xdr:sp macro="" textlink="">
      <xdr:nvSpPr>
        <xdr:cNvPr id="27866" name="Line 392"/>
        <xdr:cNvSpPr>
          <a:spLocks noChangeShapeType="1"/>
        </xdr:cNvSpPr>
      </xdr:nvSpPr>
      <xdr:spPr bwMode="auto">
        <a:xfrm flipV="1">
          <a:off x="4991100" y="561975"/>
          <a:ext cx="43815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5</xdr:row>
      <xdr:rowOff>76200</xdr:rowOff>
    </xdr:from>
    <xdr:to>
      <xdr:col>2</xdr:col>
      <xdr:colOff>9525</xdr:colOff>
      <xdr:row>8</xdr:row>
      <xdr:rowOff>76200</xdr:rowOff>
    </xdr:to>
    <xdr:cxnSp macro="">
      <xdr:nvCxnSpPr>
        <xdr:cNvPr id="27867" name="AutoShape 393"/>
        <xdr:cNvCxnSpPr>
          <a:cxnSpLocks noChangeShapeType="1"/>
        </xdr:cNvCxnSpPr>
      </xdr:nvCxnSpPr>
      <xdr:spPr bwMode="auto">
        <a:xfrm>
          <a:off x="371475" y="942975"/>
          <a:ext cx="0" cy="485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17</xdr:col>
      <xdr:colOff>66675</xdr:colOff>
      <xdr:row>17</xdr:row>
      <xdr:rowOff>104775</xdr:rowOff>
    </xdr:from>
    <xdr:to>
      <xdr:col>28</xdr:col>
      <xdr:colOff>123825</xdr:colOff>
      <xdr:row>18</xdr:row>
      <xdr:rowOff>19050</xdr:rowOff>
    </xdr:to>
    <xdr:sp macro="" textlink="">
      <xdr:nvSpPr>
        <xdr:cNvPr id="27868" name="Rectangle 181"/>
        <xdr:cNvSpPr>
          <a:spLocks noChangeArrowheads="1"/>
        </xdr:cNvSpPr>
      </xdr:nvSpPr>
      <xdr:spPr bwMode="auto">
        <a:xfrm>
          <a:off x="3143250" y="2914650"/>
          <a:ext cx="20478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20</xdr:row>
      <xdr:rowOff>95250</xdr:rowOff>
    </xdr:from>
    <xdr:to>
      <xdr:col>28</xdr:col>
      <xdr:colOff>133350</xdr:colOff>
      <xdr:row>21</xdr:row>
      <xdr:rowOff>9525</xdr:rowOff>
    </xdr:to>
    <xdr:sp macro="" textlink="">
      <xdr:nvSpPr>
        <xdr:cNvPr id="27869" name="Rectangle 182"/>
        <xdr:cNvSpPr>
          <a:spLocks noChangeArrowheads="1"/>
        </xdr:cNvSpPr>
      </xdr:nvSpPr>
      <xdr:spPr bwMode="auto">
        <a:xfrm>
          <a:off x="3152775" y="3390900"/>
          <a:ext cx="20478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66675</xdr:colOff>
      <xdr:row>23</xdr:row>
      <xdr:rowOff>38100</xdr:rowOff>
    </xdr:from>
    <xdr:to>
      <xdr:col>28</xdr:col>
      <xdr:colOff>123825</xdr:colOff>
      <xdr:row>23</xdr:row>
      <xdr:rowOff>114300</xdr:rowOff>
    </xdr:to>
    <xdr:sp macro="" textlink="">
      <xdr:nvSpPr>
        <xdr:cNvPr id="27870" name="Rectangle 183"/>
        <xdr:cNvSpPr>
          <a:spLocks noChangeArrowheads="1"/>
        </xdr:cNvSpPr>
      </xdr:nvSpPr>
      <xdr:spPr bwMode="auto">
        <a:xfrm>
          <a:off x="3143250" y="3819525"/>
          <a:ext cx="20478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85725</xdr:colOff>
      <xdr:row>26</xdr:row>
      <xdr:rowOff>19050</xdr:rowOff>
    </xdr:from>
    <xdr:to>
      <xdr:col>28</xdr:col>
      <xdr:colOff>142875</xdr:colOff>
      <xdr:row>26</xdr:row>
      <xdr:rowOff>95250</xdr:rowOff>
    </xdr:to>
    <xdr:sp macro="" textlink="">
      <xdr:nvSpPr>
        <xdr:cNvPr id="27871" name="Rectangle 184"/>
        <xdr:cNvSpPr>
          <a:spLocks noChangeArrowheads="1"/>
        </xdr:cNvSpPr>
      </xdr:nvSpPr>
      <xdr:spPr bwMode="auto">
        <a:xfrm>
          <a:off x="3162300" y="4286250"/>
          <a:ext cx="20478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85725</xdr:colOff>
      <xdr:row>28</xdr:row>
      <xdr:rowOff>123825</xdr:rowOff>
    </xdr:from>
    <xdr:to>
      <xdr:col>28</xdr:col>
      <xdr:colOff>142875</xdr:colOff>
      <xdr:row>29</xdr:row>
      <xdr:rowOff>38100</xdr:rowOff>
    </xdr:to>
    <xdr:sp macro="" textlink="">
      <xdr:nvSpPr>
        <xdr:cNvPr id="27872" name="Rectangle 185"/>
        <xdr:cNvSpPr>
          <a:spLocks noChangeArrowheads="1"/>
        </xdr:cNvSpPr>
      </xdr:nvSpPr>
      <xdr:spPr bwMode="auto">
        <a:xfrm>
          <a:off x="3162300" y="4714875"/>
          <a:ext cx="20478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85725</xdr:colOff>
      <xdr:row>31</xdr:row>
      <xdr:rowOff>66675</xdr:rowOff>
    </xdr:from>
    <xdr:to>
      <xdr:col>28</xdr:col>
      <xdr:colOff>142875</xdr:colOff>
      <xdr:row>31</xdr:row>
      <xdr:rowOff>142875</xdr:rowOff>
    </xdr:to>
    <xdr:sp macro="" textlink="">
      <xdr:nvSpPr>
        <xdr:cNvPr id="27873" name="Rectangle 186"/>
        <xdr:cNvSpPr>
          <a:spLocks noChangeArrowheads="1"/>
        </xdr:cNvSpPr>
      </xdr:nvSpPr>
      <xdr:spPr bwMode="auto">
        <a:xfrm>
          <a:off x="3162300" y="5143500"/>
          <a:ext cx="2047875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95250</xdr:colOff>
      <xdr:row>33</xdr:row>
      <xdr:rowOff>133350</xdr:rowOff>
    </xdr:from>
    <xdr:to>
      <xdr:col>28</xdr:col>
      <xdr:colOff>85725</xdr:colOff>
      <xdr:row>34</xdr:row>
      <xdr:rowOff>9525</xdr:rowOff>
    </xdr:to>
    <xdr:sp macro="" textlink="">
      <xdr:nvSpPr>
        <xdr:cNvPr id="27874" name="Rectangle 187"/>
        <xdr:cNvSpPr>
          <a:spLocks noChangeArrowheads="1"/>
        </xdr:cNvSpPr>
      </xdr:nvSpPr>
      <xdr:spPr bwMode="auto">
        <a:xfrm>
          <a:off x="3171825" y="5534025"/>
          <a:ext cx="19812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95250</xdr:colOff>
      <xdr:row>15</xdr:row>
      <xdr:rowOff>85725</xdr:rowOff>
    </xdr:from>
    <xdr:to>
      <xdr:col>18</xdr:col>
      <xdr:colOff>133350</xdr:colOff>
      <xdr:row>15</xdr:row>
      <xdr:rowOff>123825</xdr:rowOff>
    </xdr:to>
    <xdr:sp macro="" textlink="">
      <xdr:nvSpPr>
        <xdr:cNvPr id="27875" name="Oval 377"/>
        <xdr:cNvSpPr>
          <a:spLocks noChangeArrowheads="1"/>
        </xdr:cNvSpPr>
      </xdr:nvSpPr>
      <xdr:spPr bwMode="auto">
        <a:xfrm>
          <a:off x="3352800" y="2571750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57150</xdr:colOff>
      <xdr:row>34</xdr:row>
      <xdr:rowOff>19050</xdr:rowOff>
    </xdr:from>
    <xdr:to>
      <xdr:col>29</xdr:col>
      <xdr:colOff>57150</xdr:colOff>
      <xdr:row>35</xdr:row>
      <xdr:rowOff>76200</xdr:rowOff>
    </xdr:to>
    <xdr:sp macro="" textlink="">
      <xdr:nvSpPr>
        <xdr:cNvPr id="27876" name="Rectangle 204"/>
        <xdr:cNvSpPr>
          <a:spLocks noChangeArrowheads="1"/>
        </xdr:cNvSpPr>
      </xdr:nvSpPr>
      <xdr:spPr bwMode="auto">
        <a:xfrm>
          <a:off x="781050" y="5581650"/>
          <a:ext cx="4514850" cy="219075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12</xdr:row>
      <xdr:rowOff>142875</xdr:rowOff>
    </xdr:from>
    <xdr:to>
      <xdr:col>9</xdr:col>
      <xdr:colOff>85725</xdr:colOff>
      <xdr:row>14</xdr:row>
      <xdr:rowOff>123825</xdr:rowOff>
    </xdr:to>
    <xdr:grpSp>
      <xdr:nvGrpSpPr>
        <xdr:cNvPr id="27877" name="Group 426"/>
        <xdr:cNvGrpSpPr>
          <a:grpSpLocks/>
        </xdr:cNvGrpSpPr>
      </xdr:nvGrpSpPr>
      <xdr:grpSpPr bwMode="auto">
        <a:xfrm>
          <a:off x="1533525" y="2143125"/>
          <a:ext cx="171450" cy="304800"/>
          <a:chOff x="653" y="225"/>
          <a:chExt cx="74" cy="34"/>
        </a:xfrm>
      </xdr:grpSpPr>
      <xdr:sp macro="" textlink="">
        <xdr:nvSpPr>
          <xdr:cNvPr id="27933" name="Freeform 427"/>
          <xdr:cNvSpPr>
            <a:spLocks/>
          </xdr:cNvSpPr>
        </xdr:nvSpPr>
        <xdr:spPr bwMode="auto">
          <a:xfrm>
            <a:off x="656" y="225"/>
            <a:ext cx="71" cy="32"/>
          </a:xfrm>
          <a:custGeom>
            <a:avLst/>
            <a:gdLst>
              <a:gd name="T0" fmla="*/ 0 w 83"/>
              <a:gd name="T1" fmla="*/ 8 h 8"/>
              <a:gd name="T2" fmla="*/ 83 w 83"/>
              <a:gd name="T3" fmla="*/ 0 h 8"/>
              <a:gd name="T4" fmla="*/ 0 60000 65536"/>
              <a:gd name="T5" fmla="*/ 0 60000 65536"/>
              <a:gd name="T6" fmla="*/ 0 w 83"/>
              <a:gd name="T7" fmla="*/ 0 h 8"/>
              <a:gd name="T8" fmla="*/ 83 w 83"/>
              <a:gd name="T9" fmla="*/ 8 h 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83" h="8">
                <a:moveTo>
                  <a:pt x="0" y="8"/>
                </a:moveTo>
                <a:lnTo>
                  <a:pt x="83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</xdr:spPr>
      </xdr:sp>
      <xdr:sp macro="" textlink="">
        <xdr:nvSpPr>
          <xdr:cNvPr id="27934" name="Oval 428"/>
          <xdr:cNvSpPr>
            <a:spLocks noChangeArrowheads="1"/>
          </xdr:cNvSpPr>
        </xdr:nvSpPr>
        <xdr:spPr bwMode="auto">
          <a:xfrm>
            <a:off x="653" y="255"/>
            <a:ext cx="4" cy="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95250</xdr:colOff>
      <xdr:row>12</xdr:row>
      <xdr:rowOff>152400</xdr:rowOff>
    </xdr:from>
    <xdr:to>
      <xdr:col>12</xdr:col>
      <xdr:colOff>123825</xdr:colOff>
      <xdr:row>14</xdr:row>
      <xdr:rowOff>123825</xdr:rowOff>
    </xdr:to>
    <xdr:grpSp>
      <xdr:nvGrpSpPr>
        <xdr:cNvPr id="27878" name="Group 429"/>
        <xdr:cNvGrpSpPr>
          <a:grpSpLocks/>
        </xdr:cNvGrpSpPr>
      </xdr:nvGrpSpPr>
      <xdr:grpSpPr bwMode="auto">
        <a:xfrm flipH="1">
          <a:off x="1714500" y="2152650"/>
          <a:ext cx="581025" cy="295275"/>
          <a:chOff x="653" y="225"/>
          <a:chExt cx="74" cy="34"/>
        </a:xfrm>
      </xdr:grpSpPr>
      <xdr:sp macro="" textlink="">
        <xdr:nvSpPr>
          <xdr:cNvPr id="27931" name="Freeform 430"/>
          <xdr:cNvSpPr>
            <a:spLocks/>
          </xdr:cNvSpPr>
        </xdr:nvSpPr>
        <xdr:spPr bwMode="auto">
          <a:xfrm>
            <a:off x="656" y="225"/>
            <a:ext cx="71" cy="32"/>
          </a:xfrm>
          <a:custGeom>
            <a:avLst/>
            <a:gdLst>
              <a:gd name="T0" fmla="*/ 0 w 83"/>
              <a:gd name="T1" fmla="*/ 8 h 8"/>
              <a:gd name="T2" fmla="*/ 83 w 83"/>
              <a:gd name="T3" fmla="*/ 0 h 8"/>
              <a:gd name="T4" fmla="*/ 0 60000 65536"/>
              <a:gd name="T5" fmla="*/ 0 60000 65536"/>
              <a:gd name="T6" fmla="*/ 0 w 83"/>
              <a:gd name="T7" fmla="*/ 0 h 8"/>
              <a:gd name="T8" fmla="*/ 83 w 83"/>
              <a:gd name="T9" fmla="*/ 8 h 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83" h="8">
                <a:moveTo>
                  <a:pt x="0" y="8"/>
                </a:moveTo>
                <a:lnTo>
                  <a:pt x="83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</xdr:spPr>
      </xdr:sp>
      <xdr:sp macro="" textlink="">
        <xdr:nvSpPr>
          <xdr:cNvPr id="27932" name="Oval 431"/>
          <xdr:cNvSpPr>
            <a:spLocks noChangeArrowheads="1"/>
          </xdr:cNvSpPr>
        </xdr:nvSpPr>
        <xdr:spPr bwMode="auto">
          <a:xfrm>
            <a:off x="653" y="255"/>
            <a:ext cx="4" cy="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85725</xdr:colOff>
      <xdr:row>13</xdr:row>
      <xdr:rowOff>0</xdr:rowOff>
    </xdr:from>
    <xdr:to>
      <xdr:col>16</xdr:col>
      <xdr:colOff>171450</xdr:colOff>
      <xdr:row>13</xdr:row>
      <xdr:rowOff>0</xdr:rowOff>
    </xdr:to>
    <xdr:sp macro="" textlink="">
      <xdr:nvSpPr>
        <xdr:cNvPr id="27879" name="Line 433"/>
        <xdr:cNvSpPr>
          <a:spLocks noChangeShapeType="1"/>
        </xdr:cNvSpPr>
      </xdr:nvSpPr>
      <xdr:spPr bwMode="auto">
        <a:xfrm>
          <a:off x="1704975" y="2162175"/>
          <a:ext cx="1362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114300</xdr:colOff>
      <xdr:row>31</xdr:row>
      <xdr:rowOff>85725</xdr:rowOff>
    </xdr:from>
    <xdr:to>
      <xdr:col>7</xdr:col>
      <xdr:colOff>76200</xdr:colOff>
      <xdr:row>38</xdr:row>
      <xdr:rowOff>38100</xdr:rowOff>
    </xdr:to>
    <xdr:grpSp>
      <xdr:nvGrpSpPr>
        <xdr:cNvPr id="27880" name="Group 494"/>
        <xdr:cNvGrpSpPr>
          <a:grpSpLocks/>
        </xdr:cNvGrpSpPr>
      </xdr:nvGrpSpPr>
      <xdr:grpSpPr bwMode="auto">
        <a:xfrm>
          <a:off x="295275" y="5162550"/>
          <a:ext cx="1047750" cy="1085850"/>
          <a:chOff x="31" y="542"/>
          <a:chExt cx="110" cy="114"/>
        </a:xfrm>
      </xdr:grpSpPr>
      <xdr:sp macro="" textlink="">
        <xdr:nvSpPr>
          <xdr:cNvPr id="27929" name="Freeform 435"/>
          <xdr:cNvSpPr>
            <a:spLocks/>
          </xdr:cNvSpPr>
        </xdr:nvSpPr>
        <xdr:spPr bwMode="auto">
          <a:xfrm rot="5400000" flipV="1">
            <a:off x="30" y="547"/>
            <a:ext cx="110" cy="107"/>
          </a:xfrm>
          <a:custGeom>
            <a:avLst/>
            <a:gdLst>
              <a:gd name="T0" fmla="*/ 0 w 83"/>
              <a:gd name="T1" fmla="*/ 8 h 8"/>
              <a:gd name="T2" fmla="*/ 83 w 83"/>
              <a:gd name="T3" fmla="*/ 0 h 8"/>
              <a:gd name="T4" fmla="*/ 0 60000 65536"/>
              <a:gd name="T5" fmla="*/ 0 60000 65536"/>
              <a:gd name="T6" fmla="*/ 0 w 83"/>
              <a:gd name="T7" fmla="*/ 0 h 8"/>
              <a:gd name="T8" fmla="*/ 83 w 83"/>
              <a:gd name="T9" fmla="*/ 8 h 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83" h="8">
                <a:moveTo>
                  <a:pt x="0" y="8"/>
                </a:moveTo>
                <a:lnTo>
                  <a:pt x="83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</xdr:spPr>
      </xdr:sp>
      <xdr:sp macro="" textlink="">
        <xdr:nvSpPr>
          <xdr:cNvPr id="27930" name="Oval 436"/>
          <xdr:cNvSpPr>
            <a:spLocks noChangeArrowheads="1"/>
          </xdr:cNvSpPr>
        </xdr:nvSpPr>
        <xdr:spPr bwMode="auto">
          <a:xfrm rot="5400000" flipV="1">
            <a:off x="136" y="542"/>
            <a:ext cx="5" cy="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142875</xdr:colOff>
      <xdr:row>29</xdr:row>
      <xdr:rowOff>9525</xdr:rowOff>
    </xdr:from>
    <xdr:to>
      <xdr:col>6</xdr:col>
      <xdr:colOff>47625</xdr:colOff>
      <xdr:row>38</xdr:row>
      <xdr:rowOff>28575</xdr:rowOff>
    </xdr:to>
    <xdr:sp macro="" textlink="">
      <xdr:nvSpPr>
        <xdr:cNvPr id="27881" name="Freeform 438"/>
        <xdr:cNvSpPr>
          <a:spLocks/>
        </xdr:cNvSpPr>
      </xdr:nvSpPr>
      <xdr:spPr bwMode="auto">
        <a:xfrm rot="16200000" flipH="1">
          <a:off x="-9525" y="5095875"/>
          <a:ext cx="1476375" cy="809625"/>
        </a:xfrm>
        <a:custGeom>
          <a:avLst/>
          <a:gdLst>
            <a:gd name="T0" fmla="*/ 0 w 83"/>
            <a:gd name="T1" fmla="*/ 8 h 8"/>
            <a:gd name="T2" fmla="*/ 83 w 83"/>
            <a:gd name="T3" fmla="*/ 0 h 8"/>
            <a:gd name="T4" fmla="*/ 0 60000 65536"/>
            <a:gd name="T5" fmla="*/ 0 60000 65536"/>
            <a:gd name="T6" fmla="*/ 0 w 83"/>
            <a:gd name="T7" fmla="*/ 0 h 8"/>
            <a:gd name="T8" fmla="*/ 83 w 83"/>
            <a:gd name="T9" fmla="*/ 8 h 8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83" h="8">
              <a:moveTo>
                <a:pt x="0" y="8"/>
              </a:moveTo>
              <a:lnTo>
                <a:pt x="83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142875</xdr:colOff>
      <xdr:row>25</xdr:row>
      <xdr:rowOff>9525</xdr:rowOff>
    </xdr:from>
    <xdr:to>
      <xdr:col>1</xdr:col>
      <xdr:colOff>142875</xdr:colOff>
      <xdr:row>38</xdr:row>
      <xdr:rowOff>47625</xdr:rowOff>
    </xdr:to>
    <xdr:sp macro="" textlink="">
      <xdr:nvSpPr>
        <xdr:cNvPr id="27882" name="Line 440"/>
        <xdr:cNvSpPr>
          <a:spLocks noChangeShapeType="1"/>
        </xdr:cNvSpPr>
      </xdr:nvSpPr>
      <xdr:spPr bwMode="auto">
        <a:xfrm rot="-5400000">
          <a:off x="-747713" y="5186363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25</xdr:row>
      <xdr:rowOff>0</xdr:rowOff>
    </xdr:from>
    <xdr:to>
      <xdr:col>0</xdr:col>
      <xdr:colOff>171450</xdr:colOff>
      <xdr:row>38</xdr:row>
      <xdr:rowOff>38100</xdr:rowOff>
    </xdr:to>
    <xdr:sp macro="" textlink="">
      <xdr:nvSpPr>
        <xdr:cNvPr id="27883" name="Line 442"/>
        <xdr:cNvSpPr>
          <a:spLocks noChangeShapeType="1"/>
        </xdr:cNvSpPr>
      </xdr:nvSpPr>
      <xdr:spPr bwMode="auto">
        <a:xfrm rot="-5400000">
          <a:off x="-900113" y="5176838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38</xdr:row>
      <xdr:rowOff>28575</xdr:rowOff>
    </xdr:from>
    <xdr:to>
      <xdr:col>1</xdr:col>
      <xdr:colOff>171450</xdr:colOff>
      <xdr:row>38</xdr:row>
      <xdr:rowOff>28575</xdr:rowOff>
    </xdr:to>
    <xdr:sp macro="" textlink="">
      <xdr:nvSpPr>
        <xdr:cNvPr id="27884" name="Line 443"/>
        <xdr:cNvSpPr>
          <a:spLocks noChangeShapeType="1"/>
        </xdr:cNvSpPr>
      </xdr:nvSpPr>
      <xdr:spPr bwMode="auto">
        <a:xfrm>
          <a:off x="171450" y="62388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6</xdr:row>
      <xdr:rowOff>123825</xdr:rowOff>
    </xdr:from>
    <xdr:to>
      <xdr:col>21</xdr:col>
      <xdr:colOff>66675</xdr:colOff>
      <xdr:row>7</xdr:row>
      <xdr:rowOff>142875</xdr:rowOff>
    </xdr:to>
    <xdr:sp macro="" textlink="">
      <xdr:nvSpPr>
        <xdr:cNvPr id="10684" name="Text Box 444"/>
        <xdr:cNvSpPr txBox="1">
          <a:spLocks noChangeArrowheads="1"/>
        </xdr:cNvSpPr>
      </xdr:nvSpPr>
      <xdr:spPr bwMode="auto">
        <a:xfrm>
          <a:off x="2686050" y="1152525"/>
          <a:ext cx="11811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Рубероид 2-а слоя</a:t>
          </a:r>
        </a:p>
      </xdr:txBody>
    </xdr:sp>
    <xdr:clientData/>
  </xdr:twoCellAnchor>
  <xdr:twoCellAnchor>
    <xdr:from>
      <xdr:col>21</xdr:col>
      <xdr:colOff>47625</xdr:colOff>
      <xdr:row>5</xdr:row>
      <xdr:rowOff>38100</xdr:rowOff>
    </xdr:from>
    <xdr:to>
      <xdr:col>25</xdr:col>
      <xdr:colOff>47625</xdr:colOff>
      <xdr:row>6</xdr:row>
      <xdr:rowOff>133350</xdr:rowOff>
    </xdr:to>
    <xdr:grpSp>
      <xdr:nvGrpSpPr>
        <xdr:cNvPr id="27886" name="Group 445"/>
        <xdr:cNvGrpSpPr>
          <a:grpSpLocks/>
        </xdr:cNvGrpSpPr>
      </xdr:nvGrpSpPr>
      <xdr:grpSpPr bwMode="auto">
        <a:xfrm flipH="1" flipV="1">
          <a:off x="3848100" y="904875"/>
          <a:ext cx="723900" cy="257175"/>
          <a:chOff x="653" y="225"/>
          <a:chExt cx="74" cy="34"/>
        </a:xfrm>
      </xdr:grpSpPr>
      <xdr:sp macro="" textlink="">
        <xdr:nvSpPr>
          <xdr:cNvPr id="27927" name="Freeform 446"/>
          <xdr:cNvSpPr>
            <a:spLocks/>
          </xdr:cNvSpPr>
        </xdr:nvSpPr>
        <xdr:spPr bwMode="auto">
          <a:xfrm>
            <a:off x="656" y="225"/>
            <a:ext cx="71" cy="32"/>
          </a:xfrm>
          <a:custGeom>
            <a:avLst/>
            <a:gdLst>
              <a:gd name="T0" fmla="*/ 0 w 83"/>
              <a:gd name="T1" fmla="*/ 8 h 8"/>
              <a:gd name="T2" fmla="*/ 83 w 83"/>
              <a:gd name="T3" fmla="*/ 0 h 8"/>
              <a:gd name="T4" fmla="*/ 0 60000 65536"/>
              <a:gd name="T5" fmla="*/ 0 60000 65536"/>
              <a:gd name="T6" fmla="*/ 0 w 83"/>
              <a:gd name="T7" fmla="*/ 0 h 8"/>
              <a:gd name="T8" fmla="*/ 83 w 83"/>
              <a:gd name="T9" fmla="*/ 8 h 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83" h="8">
                <a:moveTo>
                  <a:pt x="0" y="8"/>
                </a:moveTo>
                <a:lnTo>
                  <a:pt x="83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</xdr:spPr>
      </xdr:sp>
      <xdr:sp macro="" textlink="">
        <xdr:nvSpPr>
          <xdr:cNvPr id="27928" name="Oval 447"/>
          <xdr:cNvSpPr>
            <a:spLocks noChangeArrowheads="1"/>
          </xdr:cNvSpPr>
        </xdr:nvSpPr>
        <xdr:spPr bwMode="auto">
          <a:xfrm>
            <a:off x="653" y="255"/>
            <a:ext cx="4" cy="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76200</xdr:colOff>
      <xdr:row>33</xdr:row>
      <xdr:rowOff>114300</xdr:rowOff>
    </xdr:from>
    <xdr:to>
      <xdr:col>26</xdr:col>
      <xdr:colOff>114300</xdr:colOff>
      <xdr:row>33</xdr:row>
      <xdr:rowOff>152400</xdr:rowOff>
    </xdr:to>
    <xdr:sp macro="" textlink="">
      <xdr:nvSpPr>
        <xdr:cNvPr id="27887" name="Oval 448"/>
        <xdr:cNvSpPr>
          <a:spLocks noChangeArrowheads="1"/>
        </xdr:cNvSpPr>
      </xdr:nvSpPr>
      <xdr:spPr bwMode="auto">
        <a:xfrm>
          <a:off x="4781550" y="5514975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9525</xdr:colOff>
      <xdr:row>10</xdr:row>
      <xdr:rowOff>152400</xdr:rowOff>
    </xdr:from>
    <xdr:to>
      <xdr:col>33</xdr:col>
      <xdr:colOff>0</xdr:colOff>
      <xdr:row>14</xdr:row>
      <xdr:rowOff>0</xdr:rowOff>
    </xdr:to>
    <xdr:sp macro="" textlink="">
      <xdr:nvSpPr>
        <xdr:cNvPr id="27888" name="Rectangle 449"/>
        <xdr:cNvSpPr>
          <a:spLocks noChangeArrowheads="1"/>
        </xdr:cNvSpPr>
      </xdr:nvSpPr>
      <xdr:spPr bwMode="auto">
        <a:xfrm>
          <a:off x="5610225" y="1828800"/>
          <a:ext cx="352425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12</xdr:row>
      <xdr:rowOff>152400</xdr:rowOff>
    </xdr:from>
    <xdr:to>
      <xdr:col>33</xdr:col>
      <xdr:colOff>171450</xdr:colOff>
      <xdr:row>14</xdr:row>
      <xdr:rowOff>0</xdr:rowOff>
    </xdr:to>
    <xdr:sp macro="" textlink="">
      <xdr:nvSpPr>
        <xdr:cNvPr id="27889" name="Rectangle 450"/>
        <xdr:cNvSpPr>
          <a:spLocks noChangeArrowheads="1"/>
        </xdr:cNvSpPr>
      </xdr:nvSpPr>
      <xdr:spPr bwMode="auto">
        <a:xfrm>
          <a:off x="5962650" y="215265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9525</xdr:colOff>
      <xdr:row>13</xdr:row>
      <xdr:rowOff>0</xdr:rowOff>
    </xdr:from>
    <xdr:to>
      <xdr:col>31</xdr:col>
      <xdr:colOff>0</xdr:colOff>
      <xdr:row>14</xdr:row>
      <xdr:rowOff>9525</xdr:rowOff>
    </xdr:to>
    <xdr:sp macro="" textlink="">
      <xdr:nvSpPr>
        <xdr:cNvPr id="27890" name="Rectangle 451"/>
        <xdr:cNvSpPr>
          <a:spLocks noChangeArrowheads="1"/>
        </xdr:cNvSpPr>
      </xdr:nvSpPr>
      <xdr:spPr bwMode="auto">
        <a:xfrm>
          <a:off x="5429250" y="2162175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95250</xdr:colOff>
      <xdr:row>10</xdr:row>
      <xdr:rowOff>57150</xdr:rowOff>
    </xdr:from>
    <xdr:to>
      <xdr:col>35</xdr:col>
      <xdr:colOff>0</xdr:colOff>
      <xdr:row>11</xdr:row>
      <xdr:rowOff>0</xdr:rowOff>
    </xdr:to>
    <xdr:sp macro="" textlink="">
      <xdr:nvSpPr>
        <xdr:cNvPr id="27891" name="Rectangle 452"/>
        <xdr:cNvSpPr>
          <a:spLocks noChangeArrowheads="1"/>
        </xdr:cNvSpPr>
      </xdr:nvSpPr>
      <xdr:spPr bwMode="auto">
        <a:xfrm>
          <a:off x="5334000" y="1733550"/>
          <a:ext cx="9906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28575</xdr:colOff>
      <xdr:row>12</xdr:row>
      <xdr:rowOff>85725</xdr:rowOff>
    </xdr:from>
    <xdr:to>
      <xdr:col>30</xdr:col>
      <xdr:colOff>171450</xdr:colOff>
      <xdr:row>13</xdr:row>
      <xdr:rowOff>0</xdr:rowOff>
    </xdr:to>
    <xdr:sp macro="" textlink="">
      <xdr:nvSpPr>
        <xdr:cNvPr id="27892" name="Rectangle 454"/>
        <xdr:cNvSpPr>
          <a:spLocks noChangeArrowheads="1"/>
        </xdr:cNvSpPr>
      </xdr:nvSpPr>
      <xdr:spPr bwMode="auto">
        <a:xfrm>
          <a:off x="5095875" y="2085975"/>
          <a:ext cx="49530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133350</xdr:colOff>
      <xdr:row>27</xdr:row>
      <xdr:rowOff>123825</xdr:rowOff>
    </xdr:from>
    <xdr:to>
      <xdr:col>27</xdr:col>
      <xdr:colOff>47625</xdr:colOff>
      <xdr:row>27</xdr:row>
      <xdr:rowOff>123825</xdr:rowOff>
    </xdr:to>
    <xdr:sp macro="" textlink="">
      <xdr:nvSpPr>
        <xdr:cNvPr id="27893" name="Line 455"/>
        <xdr:cNvSpPr>
          <a:spLocks noChangeShapeType="1"/>
        </xdr:cNvSpPr>
      </xdr:nvSpPr>
      <xdr:spPr bwMode="auto">
        <a:xfrm rot="5400000" flipV="1">
          <a:off x="4705350" y="4324350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lg" len="lg"/>
        </a:ln>
      </xdr:spPr>
    </xdr:sp>
    <xdr:clientData/>
  </xdr:twoCellAnchor>
  <xdr:twoCellAnchor>
    <xdr:from>
      <xdr:col>24</xdr:col>
      <xdr:colOff>142875</xdr:colOff>
      <xdr:row>25</xdr:row>
      <xdr:rowOff>133350</xdr:rowOff>
    </xdr:from>
    <xdr:to>
      <xdr:col>27</xdr:col>
      <xdr:colOff>57150</xdr:colOff>
      <xdr:row>25</xdr:row>
      <xdr:rowOff>133350</xdr:rowOff>
    </xdr:to>
    <xdr:sp macro="" textlink="">
      <xdr:nvSpPr>
        <xdr:cNvPr id="27894" name="Line 456"/>
        <xdr:cNvSpPr>
          <a:spLocks noChangeShapeType="1"/>
        </xdr:cNvSpPr>
      </xdr:nvSpPr>
      <xdr:spPr bwMode="auto">
        <a:xfrm rot="5400000" flipV="1">
          <a:off x="4714875" y="401002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lg" len="lg"/>
        </a:ln>
      </xdr:spPr>
    </xdr:sp>
    <xdr:clientData/>
  </xdr:twoCellAnchor>
  <xdr:twoCellAnchor>
    <xdr:from>
      <xdr:col>27</xdr:col>
      <xdr:colOff>57150</xdr:colOff>
      <xdr:row>25</xdr:row>
      <xdr:rowOff>104775</xdr:rowOff>
    </xdr:from>
    <xdr:to>
      <xdr:col>27</xdr:col>
      <xdr:colOff>57150</xdr:colOff>
      <xdr:row>26</xdr:row>
      <xdr:rowOff>57150</xdr:rowOff>
    </xdr:to>
    <xdr:sp macro="" textlink="">
      <xdr:nvSpPr>
        <xdr:cNvPr id="27895" name="Line 457"/>
        <xdr:cNvSpPr>
          <a:spLocks noChangeShapeType="1"/>
        </xdr:cNvSpPr>
      </xdr:nvSpPr>
      <xdr:spPr bwMode="auto">
        <a:xfrm>
          <a:off x="4943475" y="4210050"/>
          <a:ext cx="0" cy="1143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57150</xdr:colOff>
      <xdr:row>27</xdr:row>
      <xdr:rowOff>47625</xdr:rowOff>
    </xdr:from>
    <xdr:to>
      <xdr:col>27</xdr:col>
      <xdr:colOff>57150</xdr:colOff>
      <xdr:row>28</xdr:row>
      <xdr:rowOff>0</xdr:rowOff>
    </xdr:to>
    <xdr:sp macro="" textlink="">
      <xdr:nvSpPr>
        <xdr:cNvPr id="27896" name="Line 458"/>
        <xdr:cNvSpPr>
          <a:spLocks noChangeShapeType="1"/>
        </xdr:cNvSpPr>
      </xdr:nvSpPr>
      <xdr:spPr bwMode="auto">
        <a:xfrm>
          <a:off x="4943475" y="4476750"/>
          <a:ext cx="0" cy="1143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14</xdr:row>
      <xdr:rowOff>95250</xdr:rowOff>
    </xdr:from>
    <xdr:to>
      <xdr:col>8</xdr:col>
      <xdr:colOff>123825</xdr:colOff>
      <xdr:row>14</xdr:row>
      <xdr:rowOff>133350</xdr:rowOff>
    </xdr:to>
    <xdr:sp macro="" textlink="">
      <xdr:nvSpPr>
        <xdr:cNvPr id="27897" name="Oval 459"/>
        <xdr:cNvSpPr>
          <a:spLocks noChangeArrowheads="1"/>
        </xdr:cNvSpPr>
      </xdr:nvSpPr>
      <xdr:spPr bwMode="auto">
        <a:xfrm>
          <a:off x="1524000" y="2419350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28575</xdr:colOff>
      <xdr:row>12</xdr:row>
      <xdr:rowOff>104775</xdr:rowOff>
    </xdr:from>
    <xdr:to>
      <xdr:col>33</xdr:col>
      <xdr:colOff>66675</xdr:colOff>
      <xdr:row>12</xdr:row>
      <xdr:rowOff>142875</xdr:rowOff>
    </xdr:to>
    <xdr:sp macro="" textlink="">
      <xdr:nvSpPr>
        <xdr:cNvPr id="27898" name="Oval 461"/>
        <xdr:cNvSpPr>
          <a:spLocks noChangeArrowheads="1"/>
        </xdr:cNvSpPr>
      </xdr:nvSpPr>
      <xdr:spPr bwMode="auto">
        <a:xfrm>
          <a:off x="5991225" y="2105025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12</xdr:row>
      <xdr:rowOff>85725</xdr:rowOff>
    </xdr:from>
    <xdr:to>
      <xdr:col>31</xdr:col>
      <xdr:colOff>114300</xdr:colOff>
      <xdr:row>12</xdr:row>
      <xdr:rowOff>123825</xdr:rowOff>
    </xdr:to>
    <xdr:sp macro="" textlink="">
      <xdr:nvSpPr>
        <xdr:cNvPr id="27899" name="Oval 462"/>
        <xdr:cNvSpPr>
          <a:spLocks noChangeArrowheads="1"/>
        </xdr:cNvSpPr>
      </xdr:nvSpPr>
      <xdr:spPr bwMode="auto">
        <a:xfrm>
          <a:off x="5676900" y="2085975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10</xdr:row>
      <xdr:rowOff>85725</xdr:rowOff>
    </xdr:from>
    <xdr:to>
      <xdr:col>30</xdr:col>
      <xdr:colOff>142875</xdr:colOff>
      <xdr:row>11</xdr:row>
      <xdr:rowOff>47625</xdr:rowOff>
    </xdr:to>
    <xdr:grpSp>
      <xdr:nvGrpSpPr>
        <xdr:cNvPr id="27900" name="Group 466"/>
        <xdr:cNvGrpSpPr>
          <a:grpSpLocks/>
        </xdr:cNvGrpSpPr>
      </xdr:nvGrpSpPr>
      <xdr:grpSpPr bwMode="auto">
        <a:xfrm>
          <a:off x="5334000" y="1762125"/>
          <a:ext cx="228600" cy="123825"/>
          <a:chOff x="559" y="185"/>
          <a:chExt cx="24" cy="13"/>
        </a:xfrm>
      </xdr:grpSpPr>
      <xdr:sp macro="" textlink="">
        <xdr:nvSpPr>
          <xdr:cNvPr id="27925" name="Oval 460"/>
          <xdr:cNvSpPr>
            <a:spLocks noChangeArrowheads="1"/>
          </xdr:cNvSpPr>
        </xdr:nvSpPr>
        <xdr:spPr bwMode="auto">
          <a:xfrm>
            <a:off x="579" y="185"/>
            <a:ext cx="4" cy="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926" name="Line 463"/>
          <xdr:cNvSpPr>
            <a:spLocks noChangeShapeType="1"/>
          </xdr:cNvSpPr>
        </xdr:nvSpPr>
        <xdr:spPr bwMode="auto">
          <a:xfrm flipV="1">
            <a:off x="559" y="187"/>
            <a:ext cx="23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104775</xdr:colOff>
      <xdr:row>12</xdr:row>
      <xdr:rowOff>0</xdr:rowOff>
    </xdr:from>
    <xdr:to>
      <xdr:col>32</xdr:col>
      <xdr:colOff>114300</xdr:colOff>
      <xdr:row>12</xdr:row>
      <xdr:rowOff>104775</xdr:rowOff>
    </xdr:to>
    <xdr:sp macro="" textlink="">
      <xdr:nvSpPr>
        <xdr:cNvPr id="27901" name="Freeform 464"/>
        <xdr:cNvSpPr>
          <a:spLocks/>
        </xdr:cNvSpPr>
      </xdr:nvSpPr>
      <xdr:spPr bwMode="auto">
        <a:xfrm>
          <a:off x="5705475" y="2000250"/>
          <a:ext cx="190500" cy="104775"/>
        </a:xfrm>
        <a:custGeom>
          <a:avLst/>
          <a:gdLst>
            <a:gd name="T0" fmla="*/ 0 w 20"/>
            <a:gd name="T1" fmla="*/ 11 h 11"/>
            <a:gd name="T2" fmla="*/ 20 w 20"/>
            <a:gd name="T3" fmla="*/ 0 h 11"/>
            <a:gd name="T4" fmla="*/ 20 w 20"/>
            <a:gd name="T5" fmla="*/ 0 h 11"/>
            <a:gd name="T6" fmla="*/ 0 60000 65536"/>
            <a:gd name="T7" fmla="*/ 0 60000 65536"/>
            <a:gd name="T8" fmla="*/ 0 60000 65536"/>
            <a:gd name="T9" fmla="*/ 0 w 20"/>
            <a:gd name="T10" fmla="*/ 0 h 11"/>
            <a:gd name="T11" fmla="*/ 20 w 20"/>
            <a:gd name="T12" fmla="*/ 11 h 11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0" h="11">
              <a:moveTo>
                <a:pt x="0" y="11"/>
              </a:moveTo>
              <a:lnTo>
                <a:pt x="20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32</xdr:col>
      <xdr:colOff>104775</xdr:colOff>
      <xdr:row>12</xdr:row>
      <xdr:rowOff>9525</xdr:rowOff>
    </xdr:from>
    <xdr:to>
      <xdr:col>34</xdr:col>
      <xdr:colOff>171450</xdr:colOff>
      <xdr:row>12</xdr:row>
      <xdr:rowOff>9525</xdr:rowOff>
    </xdr:to>
    <xdr:sp macro="" textlink="">
      <xdr:nvSpPr>
        <xdr:cNvPr id="27902" name="Line 465"/>
        <xdr:cNvSpPr>
          <a:spLocks noChangeShapeType="1"/>
        </xdr:cNvSpPr>
      </xdr:nvSpPr>
      <xdr:spPr bwMode="auto">
        <a:xfrm>
          <a:off x="5886450" y="2009775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66675</xdr:colOff>
      <xdr:row>13</xdr:row>
      <xdr:rowOff>85725</xdr:rowOff>
    </xdr:from>
    <xdr:to>
      <xdr:col>30</xdr:col>
      <xdr:colOff>152400</xdr:colOff>
      <xdr:row>14</xdr:row>
      <xdr:rowOff>133350</xdr:rowOff>
    </xdr:to>
    <xdr:sp macro="" textlink="">
      <xdr:nvSpPr>
        <xdr:cNvPr id="27903" name="Line 469"/>
        <xdr:cNvSpPr>
          <a:spLocks noChangeShapeType="1"/>
        </xdr:cNvSpPr>
      </xdr:nvSpPr>
      <xdr:spPr bwMode="auto">
        <a:xfrm flipH="1" flipV="1">
          <a:off x="5486400" y="2247900"/>
          <a:ext cx="8572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76200</xdr:colOff>
      <xdr:row>13</xdr:row>
      <xdr:rowOff>95250</xdr:rowOff>
    </xdr:from>
    <xdr:to>
      <xdr:col>33</xdr:col>
      <xdr:colOff>104775</xdr:colOff>
      <xdr:row>14</xdr:row>
      <xdr:rowOff>152400</xdr:rowOff>
    </xdr:to>
    <xdr:sp macro="" textlink="">
      <xdr:nvSpPr>
        <xdr:cNvPr id="27904" name="Line 472"/>
        <xdr:cNvSpPr>
          <a:spLocks noChangeShapeType="1"/>
        </xdr:cNvSpPr>
      </xdr:nvSpPr>
      <xdr:spPr bwMode="auto">
        <a:xfrm flipH="1" flipV="1">
          <a:off x="6038850" y="2257425"/>
          <a:ext cx="285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57150</xdr:colOff>
      <xdr:row>13</xdr:row>
      <xdr:rowOff>85725</xdr:rowOff>
    </xdr:from>
    <xdr:to>
      <xdr:col>30</xdr:col>
      <xdr:colOff>95250</xdr:colOff>
      <xdr:row>13</xdr:row>
      <xdr:rowOff>123825</xdr:rowOff>
    </xdr:to>
    <xdr:sp macro="" textlink="">
      <xdr:nvSpPr>
        <xdr:cNvPr id="27905" name="Oval 473"/>
        <xdr:cNvSpPr>
          <a:spLocks noChangeArrowheads="1"/>
        </xdr:cNvSpPr>
      </xdr:nvSpPr>
      <xdr:spPr bwMode="auto">
        <a:xfrm>
          <a:off x="5476875" y="2247900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57150</xdr:colOff>
      <xdr:row>13</xdr:row>
      <xdr:rowOff>85725</xdr:rowOff>
    </xdr:from>
    <xdr:to>
      <xdr:col>33</xdr:col>
      <xdr:colOff>95250</xdr:colOff>
      <xdr:row>13</xdr:row>
      <xdr:rowOff>123825</xdr:rowOff>
    </xdr:to>
    <xdr:sp macro="" textlink="">
      <xdr:nvSpPr>
        <xdr:cNvPr id="27906" name="Oval 474"/>
        <xdr:cNvSpPr>
          <a:spLocks noChangeArrowheads="1"/>
        </xdr:cNvSpPr>
      </xdr:nvSpPr>
      <xdr:spPr bwMode="auto">
        <a:xfrm>
          <a:off x="6019800" y="2247900"/>
          <a:ext cx="38100" cy="38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171450</xdr:colOff>
      <xdr:row>15</xdr:row>
      <xdr:rowOff>0</xdr:rowOff>
    </xdr:from>
    <xdr:to>
      <xdr:col>33</xdr:col>
      <xdr:colOff>104775</xdr:colOff>
      <xdr:row>15</xdr:row>
      <xdr:rowOff>0</xdr:rowOff>
    </xdr:to>
    <xdr:sp macro="" textlink="">
      <xdr:nvSpPr>
        <xdr:cNvPr id="27907" name="Line 475"/>
        <xdr:cNvSpPr>
          <a:spLocks noChangeShapeType="1"/>
        </xdr:cNvSpPr>
      </xdr:nvSpPr>
      <xdr:spPr bwMode="auto">
        <a:xfrm>
          <a:off x="5591175" y="2486025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28</xdr:row>
      <xdr:rowOff>114300</xdr:rowOff>
    </xdr:from>
    <xdr:to>
      <xdr:col>6</xdr:col>
      <xdr:colOff>85725</xdr:colOff>
      <xdr:row>29</xdr:row>
      <xdr:rowOff>0</xdr:rowOff>
    </xdr:to>
    <xdr:sp macro="" textlink="">
      <xdr:nvSpPr>
        <xdr:cNvPr id="27908" name="Oval 477"/>
        <xdr:cNvSpPr>
          <a:spLocks noChangeArrowheads="1"/>
        </xdr:cNvSpPr>
      </xdr:nvSpPr>
      <xdr:spPr bwMode="auto">
        <a:xfrm rot="5400000" flipV="1">
          <a:off x="1123950" y="470535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114300</xdr:colOff>
      <xdr:row>43</xdr:row>
      <xdr:rowOff>9525</xdr:rowOff>
    </xdr:from>
    <xdr:to>
      <xdr:col>35</xdr:col>
      <xdr:colOff>57150</xdr:colOff>
      <xdr:row>43</xdr:row>
      <xdr:rowOff>9525</xdr:rowOff>
    </xdr:to>
    <xdr:sp macro="" textlink="">
      <xdr:nvSpPr>
        <xdr:cNvPr id="27909" name="Line 478"/>
        <xdr:cNvSpPr>
          <a:spLocks noChangeShapeType="1"/>
        </xdr:cNvSpPr>
      </xdr:nvSpPr>
      <xdr:spPr bwMode="auto">
        <a:xfrm>
          <a:off x="5353050" y="702945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35</xdr:row>
      <xdr:rowOff>76200</xdr:rowOff>
    </xdr:from>
    <xdr:to>
      <xdr:col>31</xdr:col>
      <xdr:colOff>85725</xdr:colOff>
      <xdr:row>35</xdr:row>
      <xdr:rowOff>76200</xdr:rowOff>
    </xdr:to>
    <xdr:sp macro="" textlink="">
      <xdr:nvSpPr>
        <xdr:cNvPr id="27910" name="Line 479"/>
        <xdr:cNvSpPr>
          <a:spLocks noChangeShapeType="1"/>
        </xdr:cNvSpPr>
      </xdr:nvSpPr>
      <xdr:spPr bwMode="auto">
        <a:xfrm>
          <a:off x="5238750" y="580072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28575</xdr:colOff>
      <xdr:row>34</xdr:row>
      <xdr:rowOff>19050</xdr:rowOff>
    </xdr:from>
    <xdr:to>
      <xdr:col>34</xdr:col>
      <xdr:colOff>57150</xdr:colOff>
      <xdr:row>34</xdr:row>
      <xdr:rowOff>19050</xdr:rowOff>
    </xdr:to>
    <xdr:sp macro="" textlink="">
      <xdr:nvSpPr>
        <xdr:cNvPr id="27911" name="Line 480"/>
        <xdr:cNvSpPr>
          <a:spLocks noChangeShapeType="1"/>
        </xdr:cNvSpPr>
      </xdr:nvSpPr>
      <xdr:spPr bwMode="auto">
        <a:xfrm>
          <a:off x="5267325" y="55816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15</xdr:row>
      <xdr:rowOff>66675</xdr:rowOff>
    </xdr:from>
    <xdr:to>
      <xdr:col>34</xdr:col>
      <xdr:colOff>57150</xdr:colOff>
      <xdr:row>15</xdr:row>
      <xdr:rowOff>66675</xdr:rowOff>
    </xdr:to>
    <xdr:sp macro="" textlink="">
      <xdr:nvSpPr>
        <xdr:cNvPr id="27912" name="Line 481"/>
        <xdr:cNvSpPr>
          <a:spLocks noChangeShapeType="1"/>
        </xdr:cNvSpPr>
      </xdr:nvSpPr>
      <xdr:spPr bwMode="auto">
        <a:xfrm>
          <a:off x="5238750" y="25527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152400</xdr:colOff>
      <xdr:row>15</xdr:row>
      <xdr:rowOff>66675</xdr:rowOff>
    </xdr:from>
    <xdr:to>
      <xdr:col>6</xdr:col>
      <xdr:colOff>28575</xdr:colOff>
      <xdr:row>15</xdr:row>
      <xdr:rowOff>66675</xdr:rowOff>
    </xdr:to>
    <xdr:sp macro="" textlink="">
      <xdr:nvSpPr>
        <xdr:cNvPr id="27913" name="Line 482"/>
        <xdr:cNvSpPr>
          <a:spLocks noChangeShapeType="1"/>
        </xdr:cNvSpPr>
      </xdr:nvSpPr>
      <xdr:spPr bwMode="auto">
        <a:xfrm>
          <a:off x="152400" y="255270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26</xdr:row>
      <xdr:rowOff>0</xdr:rowOff>
    </xdr:from>
    <xdr:to>
      <xdr:col>5</xdr:col>
      <xdr:colOff>28575</xdr:colOff>
      <xdr:row>26</xdr:row>
      <xdr:rowOff>0</xdr:rowOff>
    </xdr:to>
    <xdr:sp macro="" textlink="">
      <xdr:nvSpPr>
        <xdr:cNvPr id="27914" name="Line 483"/>
        <xdr:cNvSpPr>
          <a:spLocks noChangeShapeType="1"/>
        </xdr:cNvSpPr>
      </xdr:nvSpPr>
      <xdr:spPr bwMode="auto">
        <a:xfrm>
          <a:off x="504825" y="42672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171450</xdr:colOff>
      <xdr:row>34</xdr:row>
      <xdr:rowOff>19050</xdr:rowOff>
    </xdr:from>
    <xdr:to>
      <xdr:col>5</xdr:col>
      <xdr:colOff>57150</xdr:colOff>
      <xdr:row>34</xdr:row>
      <xdr:rowOff>19050</xdr:rowOff>
    </xdr:to>
    <xdr:sp macro="" textlink="">
      <xdr:nvSpPr>
        <xdr:cNvPr id="27915" name="Line 484"/>
        <xdr:cNvSpPr>
          <a:spLocks noChangeShapeType="1"/>
        </xdr:cNvSpPr>
      </xdr:nvSpPr>
      <xdr:spPr bwMode="auto">
        <a:xfrm>
          <a:off x="533400" y="558165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22</xdr:row>
      <xdr:rowOff>38100</xdr:rowOff>
    </xdr:from>
    <xdr:to>
      <xdr:col>5</xdr:col>
      <xdr:colOff>47625</xdr:colOff>
      <xdr:row>22</xdr:row>
      <xdr:rowOff>38100</xdr:rowOff>
    </xdr:to>
    <xdr:sp macro="" textlink="">
      <xdr:nvSpPr>
        <xdr:cNvPr id="27916" name="Line 485"/>
        <xdr:cNvSpPr>
          <a:spLocks noChangeShapeType="1"/>
        </xdr:cNvSpPr>
      </xdr:nvSpPr>
      <xdr:spPr bwMode="auto">
        <a:xfrm>
          <a:off x="523875" y="36576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171450</xdr:colOff>
      <xdr:row>20</xdr:row>
      <xdr:rowOff>0</xdr:rowOff>
    </xdr:from>
    <xdr:to>
      <xdr:col>5</xdr:col>
      <xdr:colOff>57150</xdr:colOff>
      <xdr:row>20</xdr:row>
      <xdr:rowOff>0</xdr:rowOff>
    </xdr:to>
    <xdr:sp macro="" textlink="">
      <xdr:nvSpPr>
        <xdr:cNvPr id="27917" name="Line 486"/>
        <xdr:cNvSpPr>
          <a:spLocks noChangeShapeType="1"/>
        </xdr:cNvSpPr>
      </xdr:nvSpPr>
      <xdr:spPr bwMode="auto">
        <a:xfrm>
          <a:off x="533400" y="329565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17</xdr:row>
      <xdr:rowOff>47625</xdr:rowOff>
    </xdr:from>
    <xdr:to>
      <xdr:col>5</xdr:col>
      <xdr:colOff>47625</xdr:colOff>
      <xdr:row>17</xdr:row>
      <xdr:rowOff>47625</xdr:rowOff>
    </xdr:to>
    <xdr:sp macro="" textlink="">
      <xdr:nvSpPr>
        <xdr:cNvPr id="27918" name="Line 487"/>
        <xdr:cNvSpPr>
          <a:spLocks noChangeShapeType="1"/>
        </xdr:cNvSpPr>
      </xdr:nvSpPr>
      <xdr:spPr bwMode="auto">
        <a:xfrm>
          <a:off x="523875" y="285750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9</xdr:row>
      <xdr:rowOff>133350</xdr:rowOff>
    </xdr:from>
    <xdr:to>
      <xdr:col>4</xdr:col>
      <xdr:colOff>19050</xdr:colOff>
      <xdr:row>14</xdr:row>
      <xdr:rowOff>0</xdr:rowOff>
    </xdr:to>
    <xdr:sp macro="" textlink="">
      <xdr:nvSpPr>
        <xdr:cNvPr id="27919" name="Line 488"/>
        <xdr:cNvSpPr>
          <a:spLocks noChangeShapeType="1"/>
        </xdr:cNvSpPr>
      </xdr:nvSpPr>
      <xdr:spPr bwMode="auto">
        <a:xfrm>
          <a:off x="742950" y="1647825"/>
          <a:ext cx="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161925</xdr:colOff>
      <xdr:row>10</xdr:row>
      <xdr:rowOff>152400</xdr:rowOff>
    </xdr:from>
    <xdr:to>
      <xdr:col>5</xdr:col>
      <xdr:colOff>161925</xdr:colOff>
      <xdr:row>15</xdr:row>
      <xdr:rowOff>66675</xdr:rowOff>
    </xdr:to>
    <xdr:sp macro="" textlink="">
      <xdr:nvSpPr>
        <xdr:cNvPr id="27920" name="Line 489"/>
        <xdr:cNvSpPr>
          <a:spLocks noChangeShapeType="1"/>
        </xdr:cNvSpPr>
      </xdr:nvSpPr>
      <xdr:spPr bwMode="auto">
        <a:xfrm flipV="1">
          <a:off x="1066800" y="1828800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161925</xdr:colOff>
      <xdr:row>10</xdr:row>
      <xdr:rowOff>114300</xdr:rowOff>
    </xdr:from>
    <xdr:to>
      <xdr:col>17</xdr:col>
      <xdr:colOff>161925</xdr:colOff>
      <xdr:row>15</xdr:row>
      <xdr:rowOff>28575</xdr:rowOff>
    </xdr:to>
    <xdr:sp macro="" textlink="">
      <xdr:nvSpPr>
        <xdr:cNvPr id="27921" name="Line 490"/>
        <xdr:cNvSpPr>
          <a:spLocks noChangeShapeType="1"/>
        </xdr:cNvSpPr>
      </xdr:nvSpPr>
      <xdr:spPr bwMode="auto">
        <a:xfrm flipV="1">
          <a:off x="3238500" y="1790700"/>
          <a:ext cx="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104775</xdr:colOff>
      <xdr:row>8</xdr:row>
      <xdr:rowOff>85725</xdr:rowOff>
    </xdr:from>
    <xdr:to>
      <xdr:col>3</xdr:col>
      <xdr:colOff>161925</xdr:colOff>
      <xdr:row>8</xdr:row>
      <xdr:rowOff>85725</xdr:rowOff>
    </xdr:to>
    <xdr:sp macro="" textlink="">
      <xdr:nvSpPr>
        <xdr:cNvPr id="27922" name="Line 491"/>
        <xdr:cNvSpPr>
          <a:spLocks noChangeShapeType="1"/>
        </xdr:cNvSpPr>
      </xdr:nvSpPr>
      <xdr:spPr bwMode="auto">
        <a:xfrm flipH="1">
          <a:off x="285750" y="1438275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5</xdr:row>
      <xdr:rowOff>66675</xdr:rowOff>
    </xdr:from>
    <xdr:to>
      <xdr:col>4</xdr:col>
      <xdr:colOff>171450</xdr:colOff>
      <xdr:row>5</xdr:row>
      <xdr:rowOff>66675</xdr:rowOff>
    </xdr:to>
    <xdr:sp macro="" textlink="">
      <xdr:nvSpPr>
        <xdr:cNvPr id="27923" name="Line 492"/>
        <xdr:cNvSpPr>
          <a:spLocks noChangeShapeType="1"/>
        </xdr:cNvSpPr>
      </xdr:nvSpPr>
      <xdr:spPr bwMode="auto">
        <a:xfrm flipH="1">
          <a:off x="476250" y="93345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152400</xdr:colOff>
      <xdr:row>4</xdr:row>
      <xdr:rowOff>76200</xdr:rowOff>
    </xdr:from>
    <xdr:to>
      <xdr:col>5</xdr:col>
      <xdr:colOff>28575</xdr:colOff>
      <xdr:row>4</xdr:row>
      <xdr:rowOff>76200</xdr:rowOff>
    </xdr:to>
    <xdr:sp macro="" textlink="">
      <xdr:nvSpPr>
        <xdr:cNvPr id="27924" name="Line 493"/>
        <xdr:cNvSpPr>
          <a:spLocks noChangeShapeType="1"/>
        </xdr:cNvSpPr>
      </xdr:nvSpPr>
      <xdr:spPr bwMode="auto">
        <a:xfrm flipH="1">
          <a:off x="514350" y="78105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9525</xdr:rowOff>
    </xdr:from>
    <xdr:to>
      <xdr:col>28</xdr:col>
      <xdr:colOff>152400</xdr:colOff>
      <xdr:row>4</xdr:row>
      <xdr:rowOff>9525</xdr:rowOff>
    </xdr:to>
    <xdr:cxnSp macro="">
      <xdr:nvCxnSpPr>
        <xdr:cNvPr id="28680" name="AutoShape 154"/>
        <xdr:cNvCxnSpPr>
          <a:cxnSpLocks noChangeShapeType="1"/>
        </xdr:cNvCxnSpPr>
      </xdr:nvCxnSpPr>
      <xdr:spPr bwMode="auto">
        <a:xfrm>
          <a:off x="742950" y="714375"/>
          <a:ext cx="44672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35</xdr:col>
      <xdr:colOff>9525</xdr:colOff>
      <xdr:row>6</xdr:row>
      <xdr:rowOff>152400</xdr:rowOff>
    </xdr:from>
    <xdr:to>
      <xdr:col>35</xdr:col>
      <xdr:colOff>9525</xdr:colOff>
      <xdr:row>30</xdr:row>
      <xdr:rowOff>9525</xdr:rowOff>
    </xdr:to>
    <xdr:cxnSp macro="">
      <xdr:nvCxnSpPr>
        <xdr:cNvPr id="28681" name="AutoShape 155"/>
        <xdr:cNvCxnSpPr>
          <a:cxnSpLocks noChangeShapeType="1"/>
        </xdr:cNvCxnSpPr>
      </xdr:nvCxnSpPr>
      <xdr:spPr bwMode="auto">
        <a:xfrm flipH="1">
          <a:off x="6324600" y="1181100"/>
          <a:ext cx="0" cy="37433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133350</xdr:colOff>
      <xdr:row>4</xdr:row>
      <xdr:rowOff>152400</xdr:rowOff>
    </xdr:from>
    <xdr:to>
      <xdr:col>16</xdr:col>
      <xdr:colOff>57150</xdr:colOff>
      <xdr:row>4</xdr:row>
      <xdr:rowOff>152400</xdr:rowOff>
    </xdr:to>
    <xdr:cxnSp macro="">
      <xdr:nvCxnSpPr>
        <xdr:cNvPr id="28682" name="AutoShape 156"/>
        <xdr:cNvCxnSpPr>
          <a:cxnSpLocks noChangeShapeType="1"/>
        </xdr:cNvCxnSpPr>
      </xdr:nvCxnSpPr>
      <xdr:spPr bwMode="auto">
        <a:xfrm flipV="1">
          <a:off x="1038225" y="857250"/>
          <a:ext cx="19050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17</xdr:col>
      <xdr:colOff>95250</xdr:colOff>
      <xdr:row>4</xdr:row>
      <xdr:rowOff>152400</xdr:rowOff>
    </xdr:from>
    <xdr:to>
      <xdr:col>27</xdr:col>
      <xdr:colOff>104775</xdr:colOff>
      <xdr:row>4</xdr:row>
      <xdr:rowOff>152400</xdr:rowOff>
    </xdr:to>
    <xdr:cxnSp macro="">
      <xdr:nvCxnSpPr>
        <xdr:cNvPr id="28683" name="AutoShape 157"/>
        <xdr:cNvCxnSpPr>
          <a:cxnSpLocks noChangeShapeType="1"/>
        </xdr:cNvCxnSpPr>
      </xdr:nvCxnSpPr>
      <xdr:spPr bwMode="auto">
        <a:xfrm>
          <a:off x="3162300" y="857250"/>
          <a:ext cx="18192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35</xdr:col>
      <xdr:colOff>9525</xdr:colOff>
      <xdr:row>29</xdr:row>
      <xdr:rowOff>133350</xdr:rowOff>
    </xdr:from>
    <xdr:to>
      <xdr:col>35</xdr:col>
      <xdr:colOff>9525</xdr:colOff>
      <xdr:row>38</xdr:row>
      <xdr:rowOff>114300</xdr:rowOff>
    </xdr:to>
    <xdr:cxnSp macro="">
      <xdr:nvCxnSpPr>
        <xdr:cNvPr id="28684" name="AutoShape 159"/>
        <xdr:cNvCxnSpPr>
          <a:cxnSpLocks noChangeShapeType="1"/>
        </xdr:cNvCxnSpPr>
      </xdr:nvCxnSpPr>
      <xdr:spPr bwMode="auto">
        <a:xfrm flipH="1">
          <a:off x="6324600" y="4886325"/>
          <a:ext cx="0" cy="1438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34</xdr:col>
      <xdr:colOff>0</xdr:colOff>
      <xdr:row>7</xdr:row>
      <xdr:rowOff>142875</xdr:rowOff>
    </xdr:from>
    <xdr:to>
      <xdr:col>34</xdr:col>
      <xdr:colOff>0</xdr:colOff>
      <xdr:row>11</xdr:row>
      <xdr:rowOff>0</xdr:rowOff>
    </xdr:to>
    <xdr:cxnSp macro="">
      <xdr:nvCxnSpPr>
        <xdr:cNvPr id="28685" name="AutoShape 160"/>
        <xdr:cNvCxnSpPr>
          <a:cxnSpLocks noChangeShapeType="1"/>
        </xdr:cNvCxnSpPr>
      </xdr:nvCxnSpPr>
      <xdr:spPr bwMode="auto">
        <a:xfrm>
          <a:off x="6134100" y="1333500"/>
          <a:ext cx="0" cy="5048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33</xdr:col>
      <xdr:colOff>0</xdr:colOff>
      <xdr:row>30</xdr:row>
      <xdr:rowOff>85725</xdr:rowOff>
    </xdr:from>
    <xdr:to>
      <xdr:col>33</xdr:col>
      <xdr:colOff>0</xdr:colOff>
      <xdr:row>34</xdr:row>
      <xdr:rowOff>0</xdr:rowOff>
    </xdr:to>
    <xdr:cxnSp macro="">
      <xdr:nvCxnSpPr>
        <xdr:cNvPr id="28686" name="AutoShape 303"/>
        <xdr:cNvCxnSpPr>
          <a:cxnSpLocks noChangeShapeType="1"/>
        </xdr:cNvCxnSpPr>
      </xdr:nvCxnSpPr>
      <xdr:spPr bwMode="auto">
        <a:xfrm>
          <a:off x="5953125" y="5000625"/>
          <a:ext cx="0" cy="56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33</xdr:col>
      <xdr:colOff>19050</xdr:colOff>
      <xdr:row>34</xdr:row>
      <xdr:rowOff>114300</xdr:rowOff>
    </xdr:from>
    <xdr:to>
      <xdr:col>33</xdr:col>
      <xdr:colOff>19050</xdr:colOff>
      <xdr:row>37</xdr:row>
      <xdr:rowOff>142875</xdr:rowOff>
    </xdr:to>
    <xdr:cxnSp macro="">
      <xdr:nvCxnSpPr>
        <xdr:cNvPr id="28687" name="AutoShape 304"/>
        <xdr:cNvCxnSpPr>
          <a:cxnSpLocks noChangeShapeType="1"/>
        </xdr:cNvCxnSpPr>
      </xdr:nvCxnSpPr>
      <xdr:spPr bwMode="auto">
        <a:xfrm>
          <a:off x="5972175" y="5676900"/>
          <a:ext cx="0" cy="514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33</xdr:col>
      <xdr:colOff>171450</xdr:colOff>
      <xdr:row>10</xdr:row>
      <xdr:rowOff>123825</xdr:rowOff>
    </xdr:from>
    <xdr:to>
      <xdr:col>33</xdr:col>
      <xdr:colOff>171450</xdr:colOff>
      <xdr:row>29</xdr:row>
      <xdr:rowOff>133350</xdr:rowOff>
    </xdr:to>
    <xdr:sp macro="" textlink="">
      <xdr:nvSpPr>
        <xdr:cNvPr id="28688" name="Line 305"/>
        <xdr:cNvSpPr>
          <a:spLocks noChangeShapeType="1"/>
        </xdr:cNvSpPr>
      </xdr:nvSpPr>
      <xdr:spPr bwMode="auto">
        <a:xfrm flipH="1">
          <a:off x="6124575" y="1800225"/>
          <a:ext cx="0" cy="3086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171450</xdr:colOff>
      <xdr:row>11</xdr:row>
      <xdr:rowOff>133350</xdr:rowOff>
    </xdr:from>
    <xdr:to>
      <xdr:col>34</xdr:col>
      <xdr:colOff>38100</xdr:colOff>
      <xdr:row>11</xdr:row>
      <xdr:rowOff>133350</xdr:rowOff>
    </xdr:to>
    <xdr:sp macro="" textlink="">
      <xdr:nvSpPr>
        <xdr:cNvPr id="28689" name="Line 307"/>
        <xdr:cNvSpPr>
          <a:spLocks noChangeShapeType="1"/>
        </xdr:cNvSpPr>
      </xdr:nvSpPr>
      <xdr:spPr bwMode="auto">
        <a:xfrm>
          <a:off x="5762625" y="197167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161925</xdr:colOff>
      <xdr:row>11</xdr:row>
      <xdr:rowOff>28575</xdr:rowOff>
    </xdr:from>
    <xdr:to>
      <xdr:col>34</xdr:col>
      <xdr:colOff>28575</xdr:colOff>
      <xdr:row>11</xdr:row>
      <xdr:rowOff>28575</xdr:rowOff>
    </xdr:to>
    <xdr:sp macro="" textlink="">
      <xdr:nvSpPr>
        <xdr:cNvPr id="28690" name="Line 308"/>
        <xdr:cNvSpPr>
          <a:spLocks noChangeShapeType="1"/>
        </xdr:cNvSpPr>
      </xdr:nvSpPr>
      <xdr:spPr bwMode="auto">
        <a:xfrm>
          <a:off x="5753100" y="18669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171450</xdr:colOff>
      <xdr:row>15</xdr:row>
      <xdr:rowOff>9525</xdr:rowOff>
    </xdr:from>
    <xdr:to>
      <xdr:col>34</xdr:col>
      <xdr:colOff>38100</xdr:colOff>
      <xdr:row>15</xdr:row>
      <xdr:rowOff>9525</xdr:rowOff>
    </xdr:to>
    <xdr:sp macro="" textlink="">
      <xdr:nvSpPr>
        <xdr:cNvPr id="28691" name="Line 309"/>
        <xdr:cNvSpPr>
          <a:spLocks noChangeShapeType="1"/>
        </xdr:cNvSpPr>
      </xdr:nvSpPr>
      <xdr:spPr bwMode="auto">
        <a:xfrm>
          <a:off x="5762625" y="249555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171450</xdr:colOff>
      <xdr:row>15</xdr:row>
      <xdr:rowOff>114300</xdr:rowOff>
    </xdr:from>
    <xdr:to>
      <xdr:col>34</xdr:col>
      <xdr:colOff>38100</xdr:colOff>
      <xdr:row>15</xdr:row>
      <xdr:rowOff>114300</xdr:rowOff>
    </xdr:to>
    <xdr:sp macro="" textlink="">
      <xdr:nvSpPr>
        <xdr:cNvPr id="28692" name="Line 310"/>
        <xdr:cNvSpPr>
          <a:spLocks noChangeShapeType="1"/>
        </xdr:cNvSpPr>
      </xdr:nvSpPr>
      <xdr:spPr bwMode="auto">
        <a:xfrm>
          <a:off x="5762625" y="260032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28575</xdr:colOff>
      <xdr:row>7</xdr:row>
      <xdr:rowOff>133350</xdr:rowOff>
    </xdr:from>
    <xdr:to>
      <xdr:col>34</xdr:col>
      <xdr:colOff>76200</xdr:colOff>
      <xdr:row>7</xdr:row>
      <xdr:rowOff>133350</xdr:rowOff>
    </xdr:to>
    <xdr:sp macro="" textlink="">
      <xdr:nvSpPr>
        <xdr:cNvPr id="28693" name="Line 311"/>
        <xdr:cNvSpPr>
          <a:spLocks noChangeShapeType="1"/>
        </xdr:cNvSpPr>
      </xdr:nvSpPr>
      <xdr:spPr bwMode="auto">
        <a:xfrm>
          <a:off x="5800725" y="132397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28575</xdr:colOff>
      <xdr:row>7</xdr:row>
      <xdr:rowOff>0</xdr:rowOff>
    </xdr:from>
    <xdr:to>
      <xdr:col>35</xdr:col>
      <xdr:colOff>104775</xdr:colOff>
      <xdr:row>7</xdr:row>
      <xdr:rowOff>0</xdr:rowOff>
    </xdr:to>
    <xdr:sp macro="" textlink="">
      <xdr:nvSpPr>
        <xdr:cNvPr id="28694" name="Line 312"/>
        <xdr:cNvSpPr>
          <a:spLocks noChangeShapeType="1"/>
        </xdr:cNvSpPr>
      </xdr:nvSpPr>
      <xdr:spPr bwMode="auto">
        <a:xfrm flipV="1">
          <a:off x="5800725" y="1190625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29</xdr:row>
      <xdr:rowOff>142875</xdr:rowOff>
    </xdr:from>
    <xdr:to>
      <xdr:col>35</xdr:col>
      <xdr:colOff>76200</xdr:colOff>
      <xdr:row>29</xdr:row>
      <xdr:rowOff>142875</xdr:rowOff>
    </xdr:to>
    <xdr:sp macro="" textlink="">
      <xdr:nvSpPr>
        <xdr:cNvPr id="28695" name="Line 313"/>
        <xdr:cNvSpPr>
          <a:spLocks noChangeShapeType="1"/>
        </xdr:cNvSpPr>
      </xdr:nvSpPr>
      <xdr:spPr bwMode="auto">
        <a:xfrm>
          <a:off x="5772150" y="48958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8</xdr:row>
      <xdr:rowOff>38100</xdr:rowOff>
    </xdr:from>
    <xdr:to>
      <xdr:col>0</xdr:col>
      <xdr:colOff>171450</xdr:colOff>
      <xdr:row>28</xdr:row>
      <xdr:rowOff>142875</xdr:rowOff>
    </xdr:to>
    <xdr:cxnSp macro="">
      <xdr:nvCxnSpPr>
        <xdr:cNvPr id="28696" name="AutoShape 316"/>
        <xdr:cNvCxnSpPr>
          <a:cxnSpLocks noChangeShapeType="1"/>
        </xdr:cNvCxnSpPr>
      </xdr:nvCxnSpPr>
      <xdr:spPr bwMode="auto">
        <a:xfrm flipH="1">
          <a:off x="171450" y="1390650"/>
          <a:ext cx="0" cy="3343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161925</xdr:colOff>
      <xdr:row>6</xdr:row>
      <xdr:rowOff>19050</xdr:rowOff>
    </xdr:from>
    <xdr:to>
      <xdr:col>11</xdr:col>
      <xdr:colOff>0</xdr:colOff>
      <xdr:row>6</xdr:row>
      <xdr:rowOff>19050</xdr:rowOff>
    </xdr:to>
    <xdr:cxnSp macro="">
      <xdr:nvCxnSpPr>
        <xdr:cNvPr id="28697" name="AutoShape 166"/>
        <xdr:cNvCxnSpPr>
          <a:cxnSpLocks noChangeShapeType="1"/>
        </xdr:cNvCxnSpPr>
      </xdr:nvCxnSpPr>
      <xdr:spPr bwMode="auto">
        <a:xfrm>
          <a:off x="1066800" y="1047750"/>
          <a:ext cx="9144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17</xdr:col>
      <xdr:colOff>104775</xdr:colOff>
      <xdr:row>6</xdr:row>
      <xdr:rowOff>9525</xdr:rowOff>
    </xdr:from>
    <xdr:to>
      <xdr:col>22</xdr:col>
      <xdr:colOff>85725</xdr:colOff>
      <xdr:row>6</xdr:row>
      <xdr:rowOff>9525</xdr:rowOff>
    </xdr:to>
    <xdr:cxnSp macro="">
      <xdr:nvCxnSpPr>
        <xdr:cNvPr id="28698" name="AutoShape 167"/>
        <xdr:cNvCxnSpPr>
          <a:cxnSpLocks noChangeShapeType="1"/>
        </xdr:cNvCxnSpPr>
      </xdr:nvCxnSpPr>
      <xdr:spPr bwMode="auto">
        <a:xfrm>
          <a:off x="3171825" y="1038225"/>
          <a:ext cx="885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</xdr:col>
      <xdr:colOff>171450</xdr:colOff>
      <xdr:row>6</xdr:row>
      <xdr:rowOff>133350</xdr:rowOff>
    </xdr:from>
    <xdr:to>
      <xdr:col>31</xdr:col>
      <xdr:colOff>85725</xdr:colOff>
      <xdr:row>39</xdr:row>
      <xdr:rowOff>0</xdr:rowOff>
    </xdr:to>
    <xdr:grpSp>
      <xdr:nvGrpSpPr>
        <xdr:cNvPr id="28699" name="Group 388"/>
        <xdr:cNvGrpSpPr>
          <a:grpSpLocks/>
        </xdr:cNvGrpSpPr>
      </xdr:nvGrpSpPr>
      <xdr:grpSpPr bwMode="auto">
        <a:xfrm>
          <a:off x="352425" y="1162050"/>
          <a:ext cx="5324475" cy="5210175"/>
          <a:chOff x="37" y="122"/>
          <a:chExt cx="559" cy="547"/>
        </a:xfrm>
      </xdr:grpSpPr>
      <xdr:sp macro="" textlink="">
        <xdr:nvSpPr>
          <xdr:cNvPr id="28721" name="Rectangle 143"/>
          <xdr:cNvSpPr>
            <a:spLocks noChangeArrowheads="1"/>
          </xdr:cNvSpPr>
        </xdr:nvSpPr>
        <xdr:spPr bwMode="auto">
          <a:xfrm>
            <a:off x="310" y="129"/>
            <a:ext cx="23" cy="378"/>
          </a:xfrm>
          <a:prstGeom prst="rect">
            <a:avLst/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22" name="Rectangle 233"/>
          <xdr:cNvSpPr>
            <a:spLocks noChangeArrowheads="1"/>
          </xdr:cNvSpPr>
        </xdr:nvSpPr>
        <xdr:spPr bwMode="auto">
          <a:xfrm>
            <a:off x="81" y="499"/>
            <a:ext cx="463" cy="25"/>
          </a:xfrm>
          <a:prstGeom prst="rect">
            <a:avLst/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23" name="Rectangle 387"/>
          <xdr:cNvSpPr>
            <a:spLocks noChangeArrowheads="1"/>
          </xdr:cNvSpPr>
        </xdr:nvSpPr>
        <xdr:spPr bwMode="auto">
          <a:xfrm>
            <a:off x="316" y="131"/>
            <a:ext cx="10" cy="53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24" name="Rectangle 317"/>
          <xdr:cNvSpPr>
            <a:spLocks noChangeArrowheads="1"/>
          </xdr:cNvSpPr>
        </xdr:nvSpPr>
        <xdr:spPr bwMode="auto">
          <a:xfrm>
            <a:off x="111" y="152"/>
            <a:ext cx="8" cy="3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25" name="Rectangle 314"/>
          <xdr:cNvSpPr>
            <a:spLocks noChangeArrowheads="1"/>
          </xdr:cNvSpPr>
        </xdr:nvSpPr>
        <xdr:spPr bwMode="auto">
          <a:xfrm>
            <a:off x="514" y="154"/>
            <a:ext cx="8" cy="3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26" name="Rectangle 2"/>
          <xdr:cNvSpPr>
            <a:spLocks noChangeArrowheads="1"/>
          </xdr:cNvSpPr>
        </xdr:nvSpPr>
        <xdr:spPr bwMode="auto">
          <a:xfrm>
            <a:off x="77" y="127"/>
            <a:ext cx="33" cy="537"/>
          </a:xfrm>
          <a:prstGeom prst="rect">
            <a:avLst/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409" name="Rectangle 145"/>
          <xdr:cNvSpPr>
            <a:spLocks noChangeArrowheads="1"/>
          </xdr:cNvSpPr>
        </xdr:nvSpPr>
        <xdr:spPr bwMode="auto">
          <a:xfrm>
            <a:off x="521" y="127"/>
            <a:ext cx="29" cy="537"/>
          </a:xfrm>
          <a:prstGeom prst="rect">
            <a:avLst/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</xdr:txBody>
      </xdr:sp>
      <xdr:sp macro="" textlink="">
        <xdr:nvSpPr>
          <xdr:cNvPr id="28728" name="Rectangle 182"/>
          <xdr:cNvSpPr>
            <a:spLocks noChangeArrowheads="1"/>
          </xdr:cNvSpPr>
        </xdr:nvSpPr>
        <xdr:spPr bwMode="auto">
          <a:xfrm>
            <a:off x="82" y="127"/>
            <a:ext cx="463" cy="25"/>
          </a:xfrm>
          <a:prstGeom prst="rect">
            <a:avLst/>
          </a:prstGeom>
          <a:solidFill>
            <a:srgbClr val="FFFF00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29" name="Rectangle 183"/>
          <xdr:cNvSpPr>
            <a:spLocks noChangeArrowheads="1"/>
          </xdr:cNvSpPr>
        </xdr:nvSpPr>
        <xdr:spPr bwMode="auto">
          <a:xfrm>
            <a:off x="97" y="337"/>
            <a:ext cx="222" cy="11"/>
          </a:xfrm>
          <a:prstGeom prst="rect">
            <a:avLst/>
          </a:prstGeom>
          <a:solidFill>
            <a:srgbClr val="FF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30" name="Oval 264"/>
          <xdr:cNvSpPr>
            <a:spLocks noChangeArrowheads="1"/>
          </xdr:cNvSpPr>
        </xdr:nvSpPr>
        <xdr:spPr bwMode="auto">
          <a:xfrm>
            <a:off x="157" y="137"/>
            <a:ext cx="4" cy="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31" name="Rectangle 59"/>
          <xdr:cNvSpPr>
            <a:spLocks noChangeArrowheads="1"/>
          </xdr:cNvSpPr>
        </xdr:nvSpPr>
        <xdr:spPr bwMode="auto">
          <a:xfrm>
            <a:off x="424" y="129"/>
            <a:ext cx="10" cy="53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32" name="Rectangle 144"/>
          <xdr:cNvSpPr>
            <a:spLocks noChangeArrowheads="1"/>
          </xdr:cNvSpPr>
        </xdr:nvSpPr>
        <xdr:spPr bwMode="auto">
          <a:xfrm>
            <a:off x="204" y="131"/>
            <a:ext cx="11" cy="53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33" name="Rectangle 225"/>
          <xdr:cNvSpPr>
            <a:spLocks noChangeArrowheads="1"/>
          </xdr:cNvSpPr>
        </xdr:nvSpPr>
        <xdr:spPr bwMode="auto">
          <a:xfrm>
            <a:off x="40" y="127"/>
            <a:ext cx="55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34" name="Rectangle 285"/>
          <xdr:cNvSpPr>
            <a:spLocks noChangeArrowheads="1"/>
          </xdr:cNvSpPr>
        </xdr:nvSpPr>
        <xdr:spPr bwMode="auto">
          <a:xfrm>
            <a:off x="37" y="196"/>
            <a:ext cx="55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35" name="Rectangle 286"/>
          <xdr:cNvSpPr>
            <a:spLocks noChangeArrowheads="1"/>
          </xdr:cNvSpPr>
        </xdr:nvSpPr>
        <xdr:spPr bwMode="auto">
          <a:xfrm>
            <a:off x="38" y="261"/>
            <a:ext cx="55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36" name="Rectangle 287"/>
          <xdr:cNvSpPr>
            <a:spLocks noChangeArrowheads="1"/>
          </xdr:cNvSpPr>
        </xdr:nvSpPr>
        <xdr:spPr bwMode="auto">
          <a:xfrm>
            <a:off x="39" y="333"/>
            <a:ext cx="55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37" name="Rectangle 288"/>
          <xdr:cNvSpPr>
            <a:spLocks noChangeArrowheads="1"/>
          </xdr:cNvSpPr>
        </xdr:nvSpPr>
        <xdr:spPr bwMode="auto">
          <a:xfrm>
            <a:off x="41" y="400"/>
            <a:ext cx="55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38" name="Rectangle 289"/>
          <xdr:cNvSpPr>
            <a:spLocks noChangeArrowheads="1"/>
          </xdr:cNvSpPr>
        </xdr:nvSpPr>
        <xdr:spPr bwMode="auto">
          <a:xfrm>
            <a:off x="39" y="514"/>
            <a:ext cx="55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39" name="Rectangle 290"/>
          <xdr:cNvSpPr>
            <a:spLocks noChangeArrowheads="1"/>
          </xdr:cNvSpPr>
        </xdr:nvSpPr>
        <xdr:spPr bwMode="auto">
          <a:xfrm>
            <a:off x="39" y="584"/>
            <a:ext cx="55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40" name="Rectangle 291"/>
          <xdr:cNvSpPr>
            <a:spLocks noChangeArrowheads="1"/>
          </xdr:cNvSpPr>
        </xdr:nvSpPr>
        <xdr:spPr bwMode="auto">
          <a:xfrm>
            <a:off x="39" y="652"/>
            <a:ext cx="55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41" name="Rectangle 292"/>
          <xdr:cNvSpPr>
            <a:spLocks noChangeArrowheads="1"/>
          </xdr:cNvSpPr>
        </xdr:nvSpPr>
        <xdr:spPr bwMode="auto">
          <a:xfrm>
            <a:off x="40" y="457"/>
            <a:ext cx="555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8742" name="Group 319"/>
          <xdr:cNvGrpSpPr>
            <a:grpSpLocks/>
          </xdr:cNvGrpSpPr>
        </xdr:nvGrpSpPr>
        <xdr:grpSpPr bwMode="auto">
          <a:xfrm>
            <a:off x="317" y="297"/>
            <a:ext cx="113" cy="32"/>
            <a:chOff x="161" y="187"/>
            <a:chExt cx="115" cy="17"/>
          </a:xfrm>
        </xdr:grpSpPr>
        <xdr:sp macro="" textlink="">
          <xdr:nvSpPr>
            <xdr:cNvPr id="28783" name="Oval 320"/>
            <xdr:cNvSpPr>
              <a:spLocks noChangeArrowheads="1"/>
            </xdr:cNvSpPr>
          </xdr:nvSpPr>
          <xdr:spPr bwMode="auto">
            <a:xfrm rot="5400000" flipV="1">
              <a:off x="161" y="199"/>
              <a:ext cx="5" cy="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84" name="Line 321"/>
            <xdr:cNvSpPr>
              <a:spLocks noChangeShapeType="1"/>
            </xdr:cNvSpPr>
          </xdr:nvSpPr>
          <xdr:spPr bwMode="auto">
            <a:xfrm flipV="1">
              <a:off x="164" y="189"/>
              <a:ext cx="39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85" name="Line 322"/>
            <xdr:cNvSpPr>
              <a:spLocks noChangeShapeType="1"/>
            </xdr:cNvSpPr>
          </xdr:nvSpPr>
          <xdr:spPr bwMode="auto">
            <a:xfrm>
              <a:off x="205" y="187"/>
              <a:ext cx="7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8743" name="Group 323"/>
          <xdr:cNvGrpSpPr>
            <a:grpSpLocks/>
          </xdr:cNvGrpSpPr>
        </xdr:nvGrpSpPr>
        <xdr:grpSpPr bwMode="auto">
          <a:xfrm>
            <a:off x="84" y="432"/>
            <a:ext cx="113" cy="19"/>
            <a:chOff x="161" y="187"/>
            <a:chExt cx="115" cy="17"/>
          </a:xfrm>
        </xdr:grpSpPr>
        <xdr:sp macro="" textlink="">
          <xdr:nvSpPr>
            <xdr:cNvPr id="28780" name="Oval 324"/>
            <xdr:cNvSpPr>
              <a:spLocks noChangeArrowheads="1"/>
            </xdr:cNvSpPr>
          </xdr:nvSpPr>
          <xdr:spPr bwMode="auto">
            <a:xfrm rot="5400000" flipV="1">
              <a:off x="161" y="199"/>
              <a:ext cx="5" cy="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81" name="Line 325"/>
            <xdr:cNvSpPr>
              <a:spLocks noChangeShapeType="1"/>
            </xdr:cNvSpPr>
          </xdr:nvSpPr>
          <xdr:spPr bwMode="auto">
            <a:xfrm flipV="1">
              <a:off x="164" y="189"/>
              <a:ext cx="39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82" name="Line 326"/>
            <xdr:cNvSpPr>
              <a:spLocks noChangeShapeType="1"/>
            </xdr:cNvSpPr>
          </xdr:nvSpPr>
          <xdr:spPr bwMode="auto">
            <a:xfrm>
              <a:off x="205" y="187"/>
              <a:ext cx="7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8744" name="Group 331"/>
          <xdr:cNvGrpSpPr>
            <a:grpSpLocks/>
          </xdr:cNvGrpSpPr>
        </xdr:nvGrpSpPr>
        <xdr:grpSpPr bwMode="auto">
          <a:xfrm>
            <a:off x="207" y="313"/>
            <a:ext cx="68" cy="18"/>
            <a:chOff x="211" y="296"/>
            <a:chExt cx="69" cy="17"/>
          </a:xfrm>
        </xdr:grpSpPr>
        <xdr:sp macro="" textlink="">
          <xdr:nvSpPr>
            <xdr:cNvPr id="28777" name="Oval 328"/>
            <xdr:cNvSpPr>
              <a:spLocks noChangeArrowheads="1"/>
            </xdr:cNvSpPr>
          </xdr:nvSpPr>
          <xdr:spPr bwMode="auto">
            <a:xfrm rot="5400000" flipV="1">
              <a:off x="210" y="309"/>
              <a:ext cx="5" cy="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78" name="Line 329"/>
            <xdr:cNvSpPr>
              <a:spLocks noChangeShapeType="1"/>
            </xdr:cNvSpPr>
          </xdr:nvSpPr>
          <xdr:spPr bwMode="auto">
            <a:xfrm flipV="1">
              <a:off x="213" y="298"/>
              <a:ext cx="3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79" name="Line 330"/>
            <xdr:cNvSpPr>
              <a:spLocks noChangeShapeType="1"/>
            </xdr:cNvSpPr>
          </xdr:nvSpPr>
          <xdr:spPr bwMode="auto">
            <a:xfrm flipV="1">
              <a:off x="247" y="296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8745" name="Group 332"/>
          <xdr:cNvGrpSpPr>
            <a:grpSpLocks/>
          </xdr:cNvGrpSpPr>
        </xdr:nvGrpSpPr>
        <xdr:grpSpPr bwMode="auto">
          <a:xfrm>
            <a:off x="338" y="380"/>
            <a:ext cx="67" cy="27"/>
            <a:chOff x="211" y="296"/>
            <a:chExt cx="69" cy="17"/>
          </a:xfrm>
        </xdr:grpSpPr>
        <xdr:sp macro="" textlink="">
          <xdr:nvSpPr>
            <xdr:cNvPr id="28774" name="Oval 333"/>
            <xdr:cNvSpPr>
              <a:spLocks noChangeArrowheads="1"/>
            </xdr:cNvSpPr>
          </xdr:nvSpPr>
          <xdr:spPr bwMode="auto">
            <a:xfrm rot="5400000" flipV="1">
              <a:off x="210" y="309"/>
              <a:ext cx="5" cy="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75" name="Line 334"/>
            <xdr:cNvSpPr>
              <a:spLocks noChangeShapeType="1"/>
            </xdr:cNvSpPr>
          </xdr:nvSpPr>
          <xdr:spPr bwMode="auto">
            <a:xfrm flipV="1">
              <a:off x="213" y="298"/>
              <a:ext cx="3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76" name="Line 335"/>
            <xdr:cNvSpPr>
              <a:spLocks noChangeShapeType="1"/>
            </xdr:cNvSpPr>
          </xdr:nvSpPr>
          <xdr:spPr bwMode="auto">
            <a:xfrm flipV="1">
              <a:off x="247" y="296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8746" name="Group 336"/>
          <xdr:cNvGrpSpPr>
            <a:grpSpLocks/>
          </xdr:cNvGrpSpPr>
        </xdr:nvGrpSpPr>
        <xdr:grpSpPr bwMode="auto">
          <a:xfrm>
            <a:off x="112" y="309"/>
            <a:ext cx="68" cy="19"/>
            <a:chOff x="211" y="296"/>
            <a:chExt cx="69" cy="17"/>
          </a:xfrm>
        </xdr:grpSpPr>
        <xdr:sp macro="" textlink="">
          <xdr:nvSpPr>
            <xdr:cNvPr id="28771" name="Oval 337"/>
            <xdr:cNvSpPr>
              <a:spLocks noChangeArrowheads="1"/>
            </xdr:cNvSpPr>
          </xdr:nvSpPr>
          <xdr:spPr bwMode="auto">
            <a:xfrm rot="5400000" flipV="1">
              <a:off x="210" y="309"/>
              <a:ext cx="5" cy="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72" name="Line 338"/>
            <xdr:cNvSpPr>
              <a:spLocks noChangeShapeType="1"/>
            </xdr:cNvSpPr>
          </xdr:nvSpPr>
          <xdr:spPr bwMode="auto">
            <a:xfrm flipV="1">
              <a:off x="213" y="298"/>
              <a:ext cx="3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773" name="Line 339"/>
            <xdr:cNvSpPr>
              <a:spLocks noChangeShapeType="1"/>
            </xdr:cNvSpPr>
          </xdr:nvSpPr>
          <xdr:spPr bwMode="auto">
            <a:xfrm flipV="1">
              <a:off x="247" y="296"/>
              <a:ext cx="3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cxnSp macro="">
        <xdr:nvCxnSpPr>
          <xdr:cNvPr id="28747" name="AutoShape 340"/>
          <xdr:cNvCxnSpPr>
            <a:cxnSpLocks noChangeShapeType="1"/>
          </xdr:cNvCxnSpPr>
        </xdr:nvCxnSpPr>
        <xdr:spPr bwMode="auto">
          <a:xfrm>
            <a:off x="40" y="237"/>
            <a:ext cx="67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stealth" w="med" len="med"/>
            <a:tailEnd type="stealth" w="med" len="med"/>
          </a:ln>
        </xdr:spPr>
      </xdr:cxnSp>
      <xdr:cxnSp macro="">
        <xdr:nvCxnSpPr>
          <xdr:cNvPr id="28748" name="AutoShape 341"/>
          <xdr:cNvCxnSpPr>
            <a:cxnSpLocks noChangeShapeType="1"/>
          </xdr:cNvCxnSpPr>
        </xdr:nvCxnSpPr>
        <xdr:spPr bwMode="auto">
          <a:xfrm>
            <a:off x="526" y="237"/>
            <a:ext cx="67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stealth" w="med" len="med"/>
            <a:tailEnd type="stealth" w="med" len="med"/>
          </a:ln>
        </xdr:spPr>
      </xdr:cxnSp>
      <xdr:sp macro="" textlink="">
        <xdr:nvSpPr>
          <xdr:cNvPr id="28749" name="Rectangle 343"/>
          <xdr:cNvSpPr>
            <a:spLocks noChangeArrowheads="1"/>
          </xdr:cNvSpPr>
        </xdr:nvSpPr>
        <xdr:spPr bwMode="auto">
          <a:xfrm>
            <a:off x="518" y="196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50" name="Rectangle 344"/>
          <xdr:cNvSpPr>
            <a:spLocks noChangeArrowheads="1"/>
          </xdr:cNvSpPr>
        </xdr:nvSpPr>
        <xdr:spPr bwMode="auto">
          <a:xfrm>
            <a:off x="518" y="127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51" name="Rectangle 345"/>
          <xdr:cNvSpPr>
            <a:spLocks noChangeArrowheads="1"/>
          </xdr:cNvSpPr>
        </xdr:nvSpPr>
        <xdr:spPr bwMode="auto">
          <a:xfrm>
            <a:off x="518" y="261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52" name="Rectangle 346"/>
          <xdr:cNvSpPr>
            <a:spLocks noChangeArrowheads="1"/>
          </xdr:cNvSpPr>
        </xdr:nvSpPr>
        <xdr:spPr bwMode="auto">
          <a:xfrm>
            <a:off x="518" y="333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53" name="Rectangle 347"/>
          <xdr:cNvSpPr>
            <a:spLocks noChangeArrowheads="1"/>
          </xdr:cNvSpPr>
        </xdr:nvSpPr>
        <xdr:spPr bwMode="auto">
          <a:xfrm>
            <a:off x="518" y="400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54" name="Rectangle 348"/>
          <xdr:cNvSpPr>
            <a:spLocks noChangeArrowheads="1"/>
          </xdr:cNvSpPr>
        </xdr:nvSpPr>
        <xdr:spPr bwMode="auto">
          <a:xfrm>
            <a:off x="518" y="457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55" name="Rectangle 349"/>
          <xdr:cNvSpPr>
            <a:spLocks noChangeArrowheads="1"/>
          </xdr:cNvSpPr>
        </xdr:nvSpPr>
        <xdr:spPr bwMode="auto">
          <a:xfrm>
            <a:off x="518" y="515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56" name="Rectangle 350"/>
          <xdr:cNvSpPr>
            <a:spLocks noChangeArrowheads="1"/>
          </xdr:cNvSpPr>
        </xdr:nvSpPr>
        <xdr:spPr bwMode="auto">
          <a:xfrm>
            <a:off x="518" y="585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57" name="Rectangle 351"/>
          <xdr:cNvSpPr>
            <a:spLocks noChangeArrowheads="1"/>
          </xdr:cNvSpPr>
        </xdr:nvSpPr>
        <xdr:spPr bwMode="auto">
          <a:xfrm>
            <a:off x="519" y="653"/>
            <a:ext cx="7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58" name="Line 352"/>
          <xdr:cNvSpPr>
            <a:spLocks noChangeShapeType="1"/>
          </xdr:cNvSpPr>
        </xdr:nvSpPr>
        <xdr:spPr bwMode="auto">
          <a:xfrm flipV="1">
            <a:off x="526" y="124"/>
            <a:ext cx="0" cy="54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59" name="Rectangle 355"/>
          <xdr:cNvSpPr>
            <a:spLocks noChangeArrowheads="1"/>
          </xdr:cNvSpPr>
        </xdr:nvSpPr>
        <xdr:spPr bwMode="auto">
          <a:xfrm>
            <a:off x="108" y="196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60" name="Rectangle 356"/>
          <xdr:cNvSpPr>
            <a:spLocks noChangeArrowheads="1"/>
          </xdr:cNvSpPr>
        </xdr:nvSpPr>
        <xdr:spPr bwMode="auto">
          <a:xfrm>
            <a:off x="108" y="127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61" name="Rectangle 357"/>
          <xdr:cNvSpPr>
            <a:spLocks noChangeArrowheads="1"/>
          </xdr:cNvSpPr>
        </xdr:nvSpPr>
        <xdr:spPr bwMode="auto">
          <a:xfrm>
            <a:off x="108" y="261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62" name="Rectangle 358"/>
          <xdr:cNvSpPr>
            <a:spLocks noChangeArrowheads="1"/>
          </xdr:cNvSpPr>
        </xdr:nvSpPr>
        <xdr:spPr bwMode="auto">
          <a:xfrm>
            <a:off x="108" y="333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63" name="Rectangle 359"/>
          <xdr:cNvSpPr>
            <a:spLocks noChangeArrowheads="1"/>
          </xdr:cNvSpPr>
        </xdr:nvSpPr>
        <xdr:spPr bwMode="auto">
          <a:xfrm>
            <a:off x="108" y="400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64" name="Rectangle 360"/>
          <xdr:cNvSpPr>
            <a:spLocks noChangeArrowheads="1"/>
          </xdr:cNvSpPr>
        </xdr:nvSpPr>
        <xdr:spPr bwMode="auto">
          <a:xfrm>
            <a:off x="108" y="457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65" name="Rectangle 361"/>
          <xdr:cNvSpPr>
            <a:spLocks noChangeArrowheads="1"/>
          </xdr:cNvSpPr>
        </xdr:nvSpPr>
        <xdr:spPr bwMode="auto">
          <a:xfrm>
            <a:off x="108" y="515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66" name="Rectangle 362"/>
          <xdr:cNvSpPr>
            <a:spLocks noChangeArrowheads="1"/>
          </xdr:cNvSpPr>
        </xdr:nvSpPr>
        <xdr:spPr bwMode="auto">
          <a:xfrm>
            <a:off x="108" y="585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67" name="Rectangle 363"/>
          <xdr:cNvSpPr>
            <a:spLocks noChangeArrowheads="1"/>
          </xdr:cNvSpPr>
        </xdr:nvSpPr>
        <xdr:spPr bwMode="auto">
          <a:xfrm>
            <a:off x="109" y="653"/>
            <a:ext cx="8" cy="1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768" name="Line 364"/>
          <xdr:cNvSpPr>
            <a:spLocks noChangeShapeType="1"/>
          </xdr:cNvSpPr>
        </xdr:nvSpPr>
        <xdr:spPr bwMode="auto">
          <a:xfrm flipV="1">
            <a:off x="107" y="124"/>
            <a:ext cx="0" cy="54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69" name="Line 365"/>
          <xdr:cNvSpPr>
            <a:spLocks noChangeShapeType="1"/>
          </xdr:cNvSpPr>
        </xdr:nvSpPr>
        <xdr:spPr bwMode="auto">
          <a:xfrm flipV="1">
            <a:off x="38" y="122"/>
            <a:ext cx="0" cy="5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70" name="Line 366"/>
          <xdr:cNvSpPr>
            <a:spLocks noChangeShapeType="1"/>
          </xdr:cNvSpPr>
        </xdr:nvSpPr>
        <xdr:spPr bwMode="auto">
          <a:xfrm flipV="1">
            <a:off x="594" y="129"/>
            <a:ext cx="0" cy="5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8</xdr:row>
      <xdr:rowOff>66675</xdr:rowOff>
    </xdr:from>
    <xdr:to>
      <xdr:col>4</xdr:col>
      <xdr:colOff>47625</xdr:colOff>
      <xdr:row>8</xdr:row>
      <xdr:rowOff>66675</xdr:rowOff>
    </xdr:to>
    <xdr:sp macro="" textlink="">
      <xdr:nvSpPr>
        <xdr:cNvPr id="28700" name="Line 368"/>
        <xdr:cNvSpPr>
          <a:spLocks noChangeShapeType="1"/>
        </xdr:cNvSpPr>
      </xdr:nvSpPr>
      <xdr:spPr bwMode="auto">
        <a:xfrm flipH="1">
          <a:off x="104775" y="14192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30</xdr:row>
      <xdr:rowOff>95250</xdr:rowOff>
    </xdr:from>
    <xdr:to>
      <xdr:col>34</xdr:col>
      <xdr:colOff>47625</xdr:colOff>
      <xdr:row>30</xdr:row>
      <xdr:rowOff>95250</xdr:rowOff>
    </xdr:to>
    <xdr:sp macro="" textlink="">
      <xdr:nvSpPr>
        <xdr:cNvPr id="28701" name="Line 370"/>
        <xdr:cNvSpPr>
          <a:spLocks noChangeShapeType="1"/>
        </xdr:cNvSpPr>
      </xdr:nvSpPr>
      <xdr:spPr bwMode="auto">
        <a:xfrm>
          <a:off x="5772150" y="501015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38100</xdr:colOff>
      <xdr:row>34</xdr:row>
      <xdr:rowOff>0</xdr:rowOff>
    </xdr:from>
    <xdr:to>
      <xdr:col>33</xdr:col>
      <xdr:colOff>85725</xdr:colOff>
      <xdr:row>34</xdr:row>
      <xdr:rowOff>0</xdr:rowOff>
    </xdr:to>
    <xdr:sp macro="" textlink="">
      <xdr:nvSpPr>
        <xdr:cNvPr id="28702" name="Line 371"/>
        <xdr:cNvSpPr>
          <a:spLocks noChangeShapeType="1"/>
        </xdr:cNvSpPr>
      </xdr:nvSpPr>
      <xdr:spPr bwMode="auto">
        <a:xfrm>
          <a:off x="5629275" y="55626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34</xdr:row>
      <xdr:rowOff>114300</xdr:rowOff>
    </xdr:from>
    <xdr:to>
      <xdr:col>33</xdr:col>
      <xdr:colOff>133350</xdr:colOff>
      <xdr:row>34</xdr:row>
      <xdr:rowOff>114300</xdr:rowOff>
    </xdr:to>
    <xdr:sp macro="" textlink="">
      <xdr:nvSpPr>
        <xdr:cNvPr id="28703" name="Line 372"/>
        <xdr:cNvSpPr>
          <a:spLocks noChangeShapeType="1"/>
        </xdr:cNvSpPr>
      </xdr:nvSpPr>
      <xdr:spPr bwMode="auto">
        <a:xfrm>
          <a:off x="5676900" y="56769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47625</xdr:colOff>
      <xdr:row>38</xdr:row>
      <xdr:rowOff>0</xdr:rowOff>
    </xdr:from>
    <xdr:to>
      <xdr:col>33</xdr:col>
      <xdr:colOff>95250</xdr:colOff>
      <xdr:row>38</xdr:row>
      <xdr:rowOff>0</xdr:rowOff>
    </xdr:to>
    <xdr:sp macro="" textlink="">
      <xdr:nvSpPr>
        <xdr:cNvPr id="28704" name="Line 373"/>
        <xdr:cNvSpPr>
          <a:spLocks noChangeShapeType="1"/>
        </xdr:cNvSpPr>
      </xdr:nvSpPr>
      <xdr:spPr bwMode="auto">
        <a:xfrm>
          <a:off x="5638800" y="62103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9525</xdr:colOff>
      <xdr:row>38</xdr:row>
      <xdr:rowOff>114300</xdr:rowOff>
    </xdr:from>
    <xdr:to>
      <xdr:col>35</xdr:col>
      <xdr:colOff>85725</xdr:colOff>
      <xdr:row>38</xdr:row>
      <xdr:rowOff>114300</xdr:rowOff>
    </xdr:to>
    <xdr:sp macro="" textlink="">
      <xdr:nvSpPr>
        <xdr:cNvPr id="28705" name="Line 374"/>
        <xdr:cNvSpPr>
          <a:spLocks noChangeShapeType="1"/>
        </xdr:cNvSpPr>
      </xdr:nvSpPr>
      <xdr:spPr bwMode="auto">
        <a:xfrm>
          <a:off x="5781675" y="632460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104775</xdr:colOff>
      <xdr:row>4</xdr:row>
      <xdr:rowOff>76200</xdr:rowOff>
    </xdr:from>
    <xdr:to>
      <xdr:col>27</xdr:col>
      <xdr:colOff>104775</xdr:colOff>
      <xdr:row>9</xdr:row>
      <xdr:rowOff>0</xdr:rowOff>
    </xdr:to>
    <xdr:sp macro="" textlink="">
      <xdr:nvSpPr>
        <xdr:cNvPr id="28706" name="Line 375"/>
        <xdr:cNvSpPr>
          <a:spLocks noChangeShapeType="1"/>
        </xdr:cNvSpPr>
      </xdr:nvSpPr>
      <xdr:spPr bwMode="auto">
        <a:xfrm flipH="1" flipV="1">
          <a:off x="4981575" y="78105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104775</xdr:colOff>
      <xdr:row>4</xdr:row>
      <xdr:rowOff>95250</xdr:rowOff>
    </xdr:from>
    <xdr:to>
      <xdr:col>17</xdr:col>
      <xdr:colOff>104775</xdr:colOff>
      <xdr:row>9</xdr:row>
      <xdr:rowOff>19050</xdr:rowOff>
    </xdr:to>
    <xdr:sp macro="" textlink="">
      <xdr:nvSpPr>
        <xdr:cNvPr id="28707" name="Line 376"/>
        <xdr:cNvSpPr>
          <a:spLocks noChangeShapeType="1"/>
        </xdr:cNvSpPr>
      </xdr:nvSpPr>
      <xdr:spPr bwMode="auto">
        <a:xfrm flipH="1" flipV="1">
          <a:off x="3171825" y="8001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114300</xdr:colOff>
      <xdr:row>5</xdr:row>
      <xdr:rowOff>104775</xdr:rowOff>
    </xdr:from>
    <xdr:to>
      <xdr:col>22</xdr:col>
      <xdr:colOff>114300</xdr:colOff>
      <xdr:row>8</xdr:row>
      <xdr:rowOff>114300</xdr:rowOff>
    </xdr:to>
    <xdr:sp macro="" textlink="">
      <xdr:nvSpPr>
        <xdr:cNvPr id="28708" name="Line 377"/>
        <xdr:cNvSpPr>
          <a:spLocks noChangeShapeType="1"/>
        </xdr:cNvSpPr>
      </xdr:nvSpPr>
      <xdr:spPr bwMode="auto">
        <a:xfrm flipH="1" flipV="1">
          <a:off x="4086225" y="971550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</xdr:row>
      <xdr:rowOff>66675</xdr:rowOff>
    </xdr:from>
    <xdr:to>
      <xdr:col>16</xdr:col>
      <xdr:colOff>76200</xdr:colOff>
      <xdr:row>8</xdr:row>
      <xdr:rowOff>152400</xdr:rowOff>
    </xdr:to>
    <xdr:sp macro="" textlink="">
      <xdr:nvSpPr>
        <xdr:cNvPr id="28709" name="Line 378"/>
        <xdr:cNvSpPr>
          <a:spLocks noChangeShapeType="1"/>
        </xdr:cNvSpPr>
      </xdr:nvSpPr>
      <xdr:spPr bwMode="auto">
        <a:xfrm flipH="1" flipV="1">
          <a:off x="2962275" y="771525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3</xdr:row>
      <xdr:rowOff>85725</xdr:rowOff>
    </xdr:from>
    <xdr:to>
      <xdr:col>4</xdr:col>
      <xdr:colOff>19050</xdr:colOff>
      <xdr:row>9</xdr:row>
      <xdr:rowOff>47625</xdr:rowOff>
    </xdr:to>
    <xdr:sp macro="" textlink="">
      <xdr:nvSpPr>
        <xdr:cNvPr id="28710" name="Line 379"/>
        <xdr:cNvSpPr>
          <a:spLocks noChangeShapeType="1"/>
        </xdr:cNvSpPr>
      </xdr:nvSpPr>
      <xdr:spPr bwMode="auto">
        <a:xfrm flipH="1" flipV="1">
          <a:off x="742950" y="628650"/>
          <a:ext cx="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9525</xdr:colOff>
      <xdr:row>3</xdr:row>
      <xdr:rowOff>114300</xdr:rowOff>
    </xdr:from>
    <xdr:to>
      <xdr:col>29</xdr:col>
      <xdr:colOff>9525</xdr:colOff>
      <xdr:row>9</xdr:row>
      <xdr:rowOff>76200</xdr:rowOff>
    </xdr:to>
    <xdr:sp macro="" textlink="">
      <xdr:nvSpPr>
        <xdr:cNvPr id="28711" name="Line 380"/>
        <xdr:cNvSpPr>
          <a:spLocks noChangeShapeType="1"/>
        </xdr:cNvSpPr>
      </xdr:nvSpPr>
      <xdr:spPr bwMode="auto">
        <a:xfrm flipH="1" flipV="1">
          <a:off x="5238750" y="657225"/>
          <a:ext cx="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4</xdr:row>
      <xdr:rowOff>85725</xdr:rowOff>
    </xdr:from>
    <xdr:to>
      <xdr:col>5</xdr:col>
      <xdr:colOff>142875</xdr:colOff>
      <xdr:row>9</xdr:row>
      <xdr:rowOff>9525</xdr:rowOff>
    </xdr:to>
    <xdr:sp macro="" textlink="">
      <xdr:nvSpPr>
        <xdr:cNvPr id="28712" name="Line 381"/>
        <xdr:cNvSpPr>
          <a:spLocks noChangeShapeType="1"/>
        </xdr:cNvSpPr>
      </xdr:nvSpPr>
      <xdr:spPr bwMode="auto">
        <a:xfrm flipH="1" flipV="1">
          <a:off x="1047750" y="790575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29</xdr:row>
      <xdr:rowOff>0</xdr:rowOff>
    </xdr:from>
    <xdr:to>
      <xdr:col>4</xdr:col>
      <xdr:colOff>76200</xdr:colOff>
      <xdr:row>29</xdr:row>
      <xdr:rowOff>0</xdr:rowOff>
    </xdr:to>
    <xdr:sp macro="" textlink="">
      <xdr:nvSpPr>
        <xdr:cNvPr id="28713" name="Line 382"/>
        <xdr:cNvSpPr>
          <a:spLocks noChangeShapeType="1"/>
        </xdr:cNvSpPr>
      </xdr:nvSpPr>
      <xdr:spPr bwMode="auto">
        <a:xfrm>
          <a:off x="114300" y="475297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31</xdr:col>
      <xdr:colOff>104775</xdr:colOff>
      <xdr:row>3</xdr:row>
      <xdr:rowOff>0</xdr:rowOff>
    </xdr:to>
    <xdr:cxnSp macro="">
      <xdr:nvCxnSpPr>
        <xdr:cNvPr id="28714" name="AutoShape 384"/>
        <xdr:cNvCxnSpPr>
          <a:cxnSpLocks noChangeShapeType="1"/>
        </xdr:cNvCxnSpPr>
      </xdr:nvCxnSpPr>
      <xdr:spPr bwMode="auto">
        <a:xfrm flipV="1">
          <a:off x="371475" y="542925"/>
          <a:ext cx="53244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</xdr:col>
      <xdr:colOff>9525</xdr:colOff>
      <xdr:row>2</xdr:row>
      <xdr:rowOff>123825</xdr:rowOff>
    </xdr:from>
    <xdr:to>
      <xdr:col>2</xdr:col>
      <xdr:colOff>9525</xdr:colOff>
      <xdr:row>7</xdr:row>
      <xdr:rowOff>0</xdr:rowOff>
    </xdr:to>
    <xdr:sp macro="" textlink="">
      <xdr:nvSpPr>
        <xdr:cNvPr id="28715" name="Line 385"/>
        <xdr:cNvSpPr>
          <a:spLocks noChangeShapeType="1"/>
        </xdr:cNvSpPr>
      </xdr:nvSpPr>
      <xdr:spPr bwMode="auto">
        <a:xfrm>
          <a:off x="371475" y="504825"/>
          <a:ext cx="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3</xdr:row>
      <xdr:rowOff>9525</xdr:rowOff>
    </xdr:from>
    <xdr:to>
      <xdr:col>31</xdr:col>
      <xdr:colOff>76200</xdr:colOff>
      <xdr:row>7</xdr:row>
      <xdr:rowOff>47625</xdr:rowOff>
    </xdr:to>
    <xdr:sp macro="" textlink="">
      <xdr:nvSpPr>
        <xdr:cNvPr id="28716" name="Line 386"/>
        <xdr:cNvSpPr>
          <a:spLocks noChangeShapeType="1"/>
        </xdr:cNvSpPr>
      </xdr:nvSpPr>
      <xdr:spPr bwMode="auto">
        <a:xfrm>
          <a:off x="5667375" y="552450"/>
          <a:ext cx="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36</xdr:row>
      <xdr:rowOff>152400</xdr:rowOff>
    </xdr:from>
    <xdr:to>
      <xdr:col>27</xdr:col>
      <xdr:colOff>66675</xdr:colOff>
      <xdr:row>36</xdr:row>
      <xdr:rowOff>152400</xdr:rowOff>
    </xdr:to>
    <xdr:cxnSp macro="">
      <xdr:nvCxnSpPr>
        <xdr:cNvPr id="28717" name="AutoShape 392"/>
        <xdr:cNvCxnSpPr>
          <a:cxnSpLocks noChangeShapeType="1"/>
        </xdr:cNvCxnSpPr>
      </xdr:nvCxnSpPr>
      <xdr:spPr bwMode="auto">
        <a:xfrm>
          <a:off x="1114425" y="6038850"/>
          <a:ext cx="38290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5</xdr:col>
      <xdr:colOff>123825</xdr:colOff>
      <xdr:row>32</xdr:row>
      <xdr:rowOff>152400</xdr:rowOff>
    </xdr:from>
    <xdr:to>
      <xdr:col>11</xdr:col>
      <xdr:colOff>57150</xdr:colOff>
      <xdr:row>32</xdr:row>
      <xdr:rowOff>152400</xdr:rowOff>
    </xdr:to>
    <xdr:cxnSp macro="">
      <xdr:nvCxnSpPr>
        <xdr:cNvPr id="28718" name="AutoShape 393"/>
        <xdr:cNvCxnSpPr>
          <a:cxnSpLocks noChangeShapeType="1"/>
        </xdr:cNvCxnSpPr>
      </xdr:nvCxnSpPr>
      <xdr:spPr bwMode="auto">
        <a:xfrm>
          <a:off x="1028700" y="5391150"/>
          <a:ext cx="1009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</xdr:col>
      <xdr:colOff>28575</xdr:colOff>
      <xdr:row>36</xdr:row>
      <xdr:rowOff>76200</xdr:rowOff>
    </xdr:from>
    <xdr:to>
      <xdr:col>6</xdr:col>
      <xdr:colOff>28575</xdr:colOff>
      <xdr:row>38</xdr:row>
      <xdr:rowOff>9525</xdr:rowOff>
    </xdr:to>
    <xdr:sp macro="" textlink="">
      <xdr:nvSpPr>
        <xdr:cNvPr id="28719" name="Line 394"/>
        <xdr:cNvSpPr>
          <a:spLocks noChangeShapeType="1"/>
        </xdr:cNvSpPr>
      </xdr:nvSpPr>
      <xdr:spPr bwMode="auto">
        <a:xfrm flipV="1">
          <a:off x="1114425" y="596265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66675</xdr:colOff>
      <xdr:row>36</xdr:row>
      <xdr:rowOff>85725</xdr:rowOff>
    </xdr:from>
    <xdr:to>
      <xdr:col>27</xdr:col>
      <xdr:colOff>66675</xdr:colOff>
      <xdr:row>38</xdr:row>
      <xdr:rowOff>19050</xdr:rowOff>
    </xdr:to>
    <xdr:sp macro="" textlink="">
      <xdr:nvSpPr>
        <xdr:cNvPr id="28720" name="Line 395"/>
        <xdr:cNvSpPr>
          <a:spLocks noChangeShapeType="1"/>
        </xdr:cNvSpPr>
      </xdr:nvSpPr>
      <xdr:spPr bwMode="auto">
        <a:xfrm flipV="1">
          <a:off x="4943475" y="59721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152400</xdr:rowOff>
    </xdr:from>
    <xdr:to>
      <xdr:col>28</xdr:col>
      <xdr:colOff>152400</xdr:colOff>
      <xdr:row>3</xdr:row>
      <xdr:rowOff>152400</xdr:rowOff>
    </xdr:to>
    <xdr:cxnSp macro="">
      <xdr:nvCxnSpPr>
        <xdr:cNvPr id="19054" name="AutoShape 1"/>
        <xdr:cNvCxnSpPr>
          <a:cxnSpLocks noChangeShapeType="1"/>
        </xdr:cNvCxnSpPr>
      </xdr:nvCxnSpPr>
      <xdr:spPr bwMode="auto">
        <a:xfrm>
          <a:off x="742950" y="695325"/>
          <a:ext cx="44672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5</xdr:col>
      <xdr:colOff>133350</xdr:colOff>
      <xdr:row>4</xdr:row>
      <xdr:rowOff>133350</xdr:rowOff>
    </xdr:from>
    <xdr:to>
      <xdr:col>16</xdr:col>
      <xdr:colOff>57150</xdr:colOff>
      <xdr:row>4</xdr:row>
      <xdr:rowOff>133350</xdr:rowOff>
    </xdr:to>
    <xdr:cxnSp macro="">
      <xdr:nvCxnSpPr>
        <xdr:cNvPr id="19055" name="AutoShape 3"/>
        <xdr:cNvCxnSpPr>
          <a:cxnSpLocks noChangeShapeType="1"/>
        </xdr:cNvCxnSpPr>
      </xdr:nvCxnSpPr>
      <xdr:spPr bwMode="auto">
        <a:xfrm flipV="1">
          <a:off x="1038225" y="838200"/>
          <a:ext cx="19050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17</xdr:col>
      <xdr:colOff>95250</xdr:colOff>
      <xdr:row>4</xdr:row>
      <xdr:rowOff>133350</xdr:rowOff>
    </xdr:from>
    <xdr:to>
      <xdr:col>27</xdr:col>
      <xdr:colOff>104775</xdr:colOff>
      <xdr:row>4</xdr:row>
      <xdr:rowOff>133350</xdr:rowOff>
    </xdr:to>
    <xdr:cxnSp macro="">
      <xdr:nvCxnSpPr>
        <xdr:cNvPr id="19056" name="AutoShape 4"/>
        <xdr:cNvCxnSpPr>
          <a:cxnSpLocks noChangeShapeType="1"/>
        </xdr:cNvCxnSpPr>
      </xdr:nvCxnSpPr>
      <xdr:spPr bwMode="auto">
        <a:xfrm>
          <a:off x="3162300" y="838200"/>
          <a:ext cx="18192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34</xdr:col>
      <xdr:colOff>0</xdr:colOff>
      <xdr:row>7</xdr:row>
      <xdr:rowOff>123825</xdr:rowOff>
    </xdr:from>
    <xdr:to>
      <xdr:col>34</xdr:col>
      <xdr:colOff>0</xdr:colOff>
      <xdr:row>10</xdr:row>
      <xdr:rowOff>142875</xdr:rowOff>
    </xdr:to>
    <xdr:cxnSp macro="">
      <xdr:nvCxnSpPr>
        <xdr:cNvPr id="19057" name="AutoShape 6"/>
        <xdr:cNvCxnSpPr>
          <a:cxnSpLocks noChangeShapeType="1"/>
        </xdr:cNvCxnSpPr>
      </xdr:nvCxnSpPr>
      <xdr:spPr bwMode="auto">
        <a:xfrm>
          <a:off x="6134100" y="1314450"/>
          <a:ext cx="0" cy="5048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33</xdr:col>
      <xdr:colOff>171450</xdr:colOff>
      <xdr:row>10</xdr:row>
      <xdr:rowOff>104775</xdr:rowOff>
    </xdr:from>
    <xdr:to>
      <xdr:col>33</xdr:col>
      <xdr:colOff>171450</xdr:colOff>
      <xdr:row>29</xdr:row>
      <xdr:rowOff>114300</xdr:rowOff>
    </xdr:to>
    <xdr:sp macro="" textlink="">
      <xdr:nvSpPr>
        <xdr:cNvPr id="19058" name="Line 9"/>
        <xdr:cNvSpPr>
          <a:spLocks noChangeShapeType="1"/>
        </xdr:cNvSpPr>
      </xdr:nvSpPr>
      <xdr:spPr bwMode="auto">
        <a:xfrm flipH="1">
          <a:off x="6124575" y="1781175"/>
          <a:ext cx="0" cy="3086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171450</xdr:colOff>
      <xdr:row>11</xdr:row>
      <xdr:rowOff>114300</xdr:rowOff>
    </xdr:from>
    <xdr:to>
      <xdr:col>34</xdr:col>
      <xdr:colOff>38100</xdr:colOff>
      <xdr:row>11</xdr:row>
      <xdr:rowOff>114300</xdr:rowOff>
    </xdr:to>
    <xdr:sp macro="" textlink="">
      <xdr:nvSpPr>
        <xdr:cNvPr id="19059" name="Line 10"/>
        <xdr:cNvSpPr>
          <a:spLocks noChangeShapeType="1"/>
        </xdr:cNvSpPr>
      </xdr:nvSpPr>
      <xdr:spPr bwMode="auto">
        <a:xfrm>
          <a:off x="5762625" y="195262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161925</xdr:colOff>
      <xdr:row>11</xdr:row>
      <xdr:rowOff>9525</xdr:rowOff>
    </xdr:from>
    <xdr:to>
      <xdr:col>34</xdr:col>
      <xdr:colOff>28575</xdr:colOff>
      <xdr:row>11</xdr:row>
      <xdr:rowOff>9525</xdr:rowOff>
    </xdr:to>
    <xdr:sp macro="" textlink="">
      <xdr:nvSpPr>
        <xdr:cNvPr id="19060" name="Line 11"/>
        <xdr:cNvSpPr>
          <a:spLocks noChangeShapeType="1"/>
        </xdr:cNvSpPr>
      </xdr:nvSpPr>
      <xdr:spPr bwMode="auto">
        <a:xfrm>
          <a:off x="5753100" y="184785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171450</xdr:colOff>
      <xdr:row>14</xdr:row>
      <xdr:rowOff>152400</xdr:rowOff>
    </xdr:from>
    <xdr:to>
      <xdr:col>34</xdr:col>
      <xdr:colOff>38100</xdr:colOff>
      <xdr:row>14</xdr:row>
      <xdr:rowOff>152400</xdr:rowOff>
    </xdr:to>
    <xdr:sp macro="" textlink="">
      <xdr:nvSpPr>
        <xdr:cNvPr id="19061" name="Line 12"/>
        <xdr:cNvSpPr>
          <a:spLocks noChangeShapeType="1"/>
        </xdr:cNvSpPr>
      </xdr:nvSpPr>
      <xdr:spPr bwMode="auto">
        <a:xfrm>
          <a:off x="5762625" y="24765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171450</xdr:colOff>
      <xdr:row>15</xdr:row>
      <xdr:rowOff>95250</xdr:rowOff>
    </xdr:from>
    <xdr:to>
      <xdr:col>34</xdr:col>
      <xdr:colOff>38100</xdr:colOff>
      <xdr:row>15</xdr:row>
      <xdr:rowOff>95250</xdr:rowOff>
    </xdr:to>
    <xdr:sp macro="" textlink="">
      <xdr:nvSpPr>
        <xdr:cNvPr id="19062" name="Line 13"/>
        <xdr:cNvSpPr>
          <a:spLocks noChangeShapeType="1"/>
        </xdr:cNvSpPr>
      </xdr:nvSpPr>
      <xdr:spPr bwMode="auto">
        <a:xfrm>
          <a:off x="5762625" y="258127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28575</xdr:colOff>
      <xdr:row>7</xdr:row>
      <xdr:rowOff>114300</xdr:rowOff>
    </xdr:from>
    <xdr:to>
      <xdr:col>34</xdr:col>
      <xdr:colOff>76200</xdr:colOff>
      <xdr:row>7</xdr:row>
      <xdr:rowOff>114300</xdr:rowOff>
    </xdr:to>
    <xdr:sp macro="" textlink="">
      <xdr:nvSpPr>
        <xdr:cNvPr id="19063" name="Line 14"/>
        <xdr:cNvSpPr>
          <a:spLocks noChangeShapeType="1"/>
        </xdr:cNvSpPr>
      </xdr:nvSpPr>
      <xdr:spPr bwMode="auto">
        <a:xfrm>
          <a:off x="5800725" y="130492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28575</xdr:colOff>
      <xdr:row>6</xdr:row>
      <xdr:rowOff>142875</xdr:rowOff>
    </xdr:from>
    <xdr:to>
      <xdr:col>35</xdr:col>
      <xdr:colOff>104775</xdr:colOff>
      <xdr:row>6</xdr:row>
      <xdr:rowOff>142875</xdr:rowOff>
    </xdr:to>
    <xdr:sp macro="" textlink="">
      <xdr:nvSpPr>
        <xdr:cNvPr id="19064" name="Line 15"/>
        <xdr:cNvSpPr>
          <a:spLocks noChangeShapeType="1"/>
        </xdr:cNvSpPr>
      </xdr:nvSpPr>
      <xdr:spPr bwMode="auto">
        <a:xfrm flipV="1">
          <a:off x="5800725" y="1171575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29</xdr:row>
      <xdr:rowOff>123825</xdr:rowOff>
    </xdr:from>
    <xdr:to>
      <xdr:col>35</xdr:col>
      <xdr:colOff>76200</xdr:colOff>
      <xdr:row>29</xdr:row>
      <xdr:rowOff>123825</xdr:rowOff>
    </xdr:to>
    <xdr:sp macro="" textlink="">
      <xdr:nvSpPr>
        <xdr:cNvPr id="19065" name="Line 16"/>
        <xdr:cNvSpPr>
          <a:spLocks noChangeShapeType="1"/>
        </xdr:cNvSpPr>
      </xdr:nvSpPr>
      <xdr:spPr bwMode="auto">
        <a:xfrm>
          <a:off x="5772150" y="487680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161925</xdr:colOff>
      <xdr:row>6</xdr:row>
      <xdr:rowOff>0</xdr:rowOff>
    </xdr:from>
    <xdr:to>
      <xdr:col>11</xdr:col>
      <xdr:colOff>0</xdr:colOff>
      <xdr:row>6</xdr:row>
      <xdr:rowOff>0</xdr:rowOff>
    </xdr:to>
    <xdr:cxnSp macro="">
      <xdr:nvCxnSpPr>
        <xdr:cNvPr id="19066" name="AutoShape 18"/>
        <xdr:cNvCxnSpPr>
          <a:cxnSpLocks noChangeShapeType="1"/>
        </xdr:cNvCxnSpPr>
      </xdr:nvCxnSpPr>
      <xdr:spPr bwMode="auto">
        <a:xfrm>
          <a:off x="1066800" y="1028700"/>
          <a:ext cx="9144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17</xdr:col>
      <xdr:colOff>104775</xdr:colOff>
      <xdr:row>5</xdr:row>
      <xdr:rowOff>152400</xdr:rowOff>
    </xdr:from>
    <xdr:to>
      <xdr:col>22</xdr:col>
      <xdr:colOff>85725</xdr:colOff>
      <xdr:row>5</xdr:row>
      <xdr:rowOff>152400</xdr:rowOff>
    </xdr:to>
    <xdr:cxnSp macro="">
      <xdr:nvCxnSpPr>
        <xdr:cNvPr id="19067" name="AutoShape 19"/>
        <xdr:cNvCxnSpPr>
          <a:cxnSpLocks noChangeShapeType="1"/>
        </xdr:cNvCxnSpPr>
      </xdr:nvCxnSpPr>
      <xdr:spPr bwMode="auto">
        <a:xfrm>
          <a:off x="3171825" y="1019175"/>
          <a:ext cx="885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16</xdr:col>
      <xdr:colOff>66675</xdr:colOff>
      <xdr:row>7</xdr:row>
      <xdr:rowOff>19050</xdr:rowOff>
    </xdr:from>
    <xdr:to>
      <xdr:col>17</xdr:col>
      <xdr:colOff>104775</xdr:colOff>
      <xdr:row>29</xdr:row>
      <xdr:rowOff>57150</xdr:rowOff>
    </xdr:to>
    <xdr:sp macro="" textlink="">
      <xdr:nvSpPr>
        <xdr:cNvPr id="19068" name="Rectangle 21"/>
        <xdr:cNvSpPr>
          <a:spLocks noChangeArrowheads="1"/>
        </xdr:cNvSpPr>
      </xdr:nvSpPr>
      <xdr:spPr bwMode="auto">
        <a:xfrm>
          <a:off x="2952750" y="1209675"/>
          <a:ext cx="219075" cy="3600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47625</xdr:colOff>
      <xdr:row>28</xdr:row>
      <xdr:rowOff>142875</xdr:rowOff>
    </xdr:from>
    <xdr:to>
      <xdr:col>28</xdr:col>
      <xdr:colOff>123825</xdr:colOff>
      <xdr:row>30</xdr:row>
      <xdr:rowOff>57150</xdr:rowOff>
    </xdr:to>
    <xdr:sp macro="" textlink="">
      <xdr:nvSpPr>
        <xdr:cNvPr id="19069" name="Rectangle 22"/>
        <xdr:cNvSpPr>
          <a:spLocks noChangeArrowheads="1"/>
        </xdr:cNvSpPr>
      </xdr:nvSpPr>
      <xdr:spPr bwMode="auto">
        <a:xfrm>
          <a:off x="771525" y="4733925"/>
          <a:ext cx="4410075" cy="2381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95250</xdr:colOff>
      <xdr:row>7</xdr:row>
      <xdr:rowOff>38100</xdr:rowOff>
    </xdr:from>
    <xdr:to>
      <xdr:col>18</xdr:col>
      <xdr:colOff>9525</xdr:colOff>
      <xdr:row>38</xdr:row>
      <xdr:rowOff>133350</xdr:rowOff>
    </xdr:to>
    <xdr:sp macro="" textlink="">
      <xdr:nvSpPr>
        <xdr:cNvPr id="19070" name="Rectangle 23"/>
        <xdr:cNvSpPr>
          <a:spLocks noChangeArrowheads="1"/>
        </xdr:cNvSpPr>
      </xdr:nvSpPr>
      <xdr:spPr bwMode="auto">
        <a:xfrm>
          <a:off x="3162300" y="1228725"/>
          <a:ext cx="95250" cy="511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152400</xdr:colOff>
      <xdr:row>8</xdr:row>
      <xdr:rowOff>76200</xdr:rowOff>
    </xdr:from>
    <xdr:to>
      <xdr:col>6</xdr:col>
      <xdr:colOff>47625</xdr:colOff>
      <xdr:row>28</xdr:row>
      <xdr:rowOff>114300</xdr:rowOff>
    </xdr:to>
    <xdr:sp macro="" textlink="">
      <xdr:nvSpPr>
        <xdr:cNvPr id="19071" name="Rectangle 24"/>
        <xdr:cNvSpPr>
          <a:spLocks noChangeArrowheads="1"/>
        </xdr:cNvSpPr>
      </xdr:nvSpPr>
      <xdr:spPr bwMode="auto">
        <a:xfrm>
          <a:off x="1057275" y="1428750"/>
          <a:ext cx="76200" cy="3276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19050</xdr:colOff>
      <xdr:row>8</xdr:row>
      <xdr:rowOff>95250</xdr:rowOff>
    </xdr:from>
    <xdr:to>
      <xdr:col>27</xdr:col>
      <xdr:colOff>95250</xdr:colOff>
      <xdr:row>28</xdr:row>
      <xdr:rowOff>123825</xdr:rowOff>
    </xdr:to>
    <xdr:sp macro="" textlink="">
      <xdr:nvSpPr>
        <xdr:cNvPr id="19072" name="Rectangle 25"/>
        <xdr:cNvSpPr>
          <a:spLocks noChangeArrowheads="1"/>
        </xdr:cNvSpPr>
      </xdr:nvSpPr>
      <xdr:spPr bwMode="auto">
        <a:xfrm>
          <a:off x="4895850" y="1447800"/>
          <a:ext cx="76200" cy="3267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7</xdr:row>
      <xdr:rowOff>0</xdr:rowOff>
    </xdr:from>
    <xdr:to>
      <xdr:col>5</xdr:col>
      <xdr:colOff>142875</xdr:colOff>
      <xdr:row>38</xdr:row>
      <xdr:rowOff>95250</xdr:rowOff>
    </xdr:to>
    <xdr:sp macro="" textlink="">
      <xdr:nvSpPr>
        <xdr:cNvPr id="19073" name="Rectangle 26"/>
        <xdr:cNvSpPr>
          <a:spLocks noChangeArrowheads="1"/>
        </xdr:cNvSpPr>
      </xdr:nvSpPr>
      <xdr:spPr bwMode="auto">
        <a:xfrm>
          <a:off x="733425" y="1190625"/>
          <a:ext cx="314325" cy="51149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85725</xdr:colOff>
      <xdr:row>7</xdr:row>
      <xdr:rowOff>0</xdr:rowOff>
    </xdr:from>
    <xdr:to>
      <xdr:col>29</xdr:col>
      <xdr:colOff>9525</xdr:colOff>
      <xdr:row>38</xdr:row>
      <xdr:rowOff>95250</xdr:rowOff>
    </xdr:to>
    <xdr:sp macro="" textlink="">
      <xdr:nvSpPr>
        <xdr:cNvPr id="18459" name="Rectangle 27"/>
        <xdr:cNvSpPr>
          <a:spLocks noChangeArrowheads="1"/>
        </xdr:cNvSpPr>
      </xdr:nvSpPr>
      <xdr:spPr bwMode="auto">
        <a:xfrm>
          <a:off x="4962525" y="1190625"/>
          <a:ext cx="276225" cy="51149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</a:t>
          </a:r>
        </a:p>
      </xdr:txBody>
    </xdr:sp>
    <xdr:clientData/>
  </xdr:twoCellAnchor>
  <xdr:twoCellAnchor>
    <xdr:from>
      <xdr:col>4</xdr:col>
      <xdr:colOff>57150</xdr:colOff>
      <xdr:row>7</xdr:row>
      <xdr:rowOff>0</xdr:rowOff>
    </xdr:from>
    <xdr:to>
      <xdr:col>28</xdr:col>
      <xdr:colOff>133350</xdr:colOff>
      <xdr:row>8</xdr:row>
      <xdr:rowOff>76200</xdr:rowOff>
    </xdr:to>
    <xdr:sp macro="" textlink="">
      <xdr:nvSpPr>
        <xdr:cNvPr id="19075" name="Rectangle 28"/>
        <xdr:cNvSpPr>
          <a:spLocks noChangeArrowheads="1"/>
        </xdr:cNvSpPr>
      </xdr:nvSpPr>
      <xdr:spPr bwMode="auto">
        <a:xfrm>
          <a:off x="781050" y="1190625"/>
          <a:ext cx="4410075" cy="238125"/>
        </a:xfrm>
        <a:prstGeom prst="rect">
          <a:avLst/>
        </a:prstGeom>
        <a:solidFill>
          <a:srgbClr val="FFFF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19</xdr:row>
      <xdr:rowOff>57150</xdr:rowOff>
    </xdr:from>
    <xdr:to>
      <xdr:col>16</xdr:col>
      <xdr:colOff>152400</xdr:colOff>
      <xdr:row>20</xdr:row>
      <xdr:rowOff>0</xdr:rowOff>
    </xdr:to>
    <xdr:sp macro="" textlink="">
      <xdr:nvSpPr>
        <xdr:cNvPr id="19076" name="Rectangle 29"/>
        <xdr:cNvSpPr>
          <a:spLocks noChangeArrowheads="1"/>
        </xdr:cNvSpPr>
      </xdr:nvSpPr>
      <xdr:spPr bwMode="auto">
        <a:xfrm>
          <a:off x="923925" y="3190875"/>
          <a:ext cx="2114550" cy="1047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57150</xdr:colOff>
      <xdr:row>7</xdr:row>
      <xdr:rowOff>95250</xdr:rowOff>
    </xdr:from>
    <xdr:to>
      <xdr:col>8</xdr:col>
      <xdr:colOff>95250</xdr:colOff>
      <xdr:row>7</xdr:row>
      <xdr:rowOff>142875</xdr:rowOff>
    </xdr:to>
    <xdr:sp macro="" textlink="">
      <xdr:nvSpPr>
        <xdr:cNvPr id="19077" name="Oval 30"/>
        <xdr:cNvSpPr>
          <a:spLocks noChangeArrowheads="1"/>
        </xdr:cNvSpPr>
      </xdr:nvSpPr>
      <xdr:spPr bwMode="auto">
        <a:xfrm>
          <a:off x="1495425" y="1285875"/>
          <a:ext cx="38100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7</xdr:row>
      <xdr:rowOff>19050</xdr:rowOff>
    </xdr:from>
    <xdr:to>
      <xdr:col>22</xdr:col>
      <xdr:colOff>161925</xdr:colOff>
      <xdr:row>38</xdr:row>
      <xdr:rowOff>114300</xdr:rowOff>
    </xdr:to>
    <xdr:sp macro="" textlink="">
      <xdr:nvSpPr>
        <xdr:cNvPr id="19078" name="Rectangle 31"/>
        <xdr:cNvSpPr>
          <a:spLocks noChangeArrowheads="1"/>
        </xdr:cNvSpPr>
      </xdr:nvSpPr>
      <xdr:spPr bwMode="auto">
        <a:xfrm>
          <a:off x="4038600" y="1209675"/>
          <a:ext cx="95250" cy="511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142875</xdr:colOff>
      <xdr:row>7</xdr:row>
      <xdr:rowOff>38100</xdr:rowOff>
    </xdr:from>
    <xdr:to>
      <xdr:col>11</xdr:col>
      <xdr:colOff>66675</xdr:colOff>
      <xdr:row>38</xdr:row>
      <xdr:rowOff>133350</xdr:rowOff>
    </xdr:to>
    <xdr:sp macro="" textlink="">
      <xdr:nvSpPr>
        <xdr:cNvPr id="19079" name="Rectangle 32"/>
        <xdr:cNvSpPr>
          <a:spLocks noChangeArrowheads="1"/>
        </xdr:cNvSpPr>
      </xdr:nvSpPr>
      <xdr:spPr bwMode="auto">
        <a:xfrm>
          <a:off x="1943100" y="1228725"/>
          <a:ext cx="104775" cy="511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7</xdr:row>
      <xdr:rowOff>0</xdr:rowOff>
    </xdr:from>
    <xdr:to>
      <xdr:col>31</xdr:col>
      <xdr:colOff>76200</xdr:colOff>
      <xdr:row>7</xdr:row>
      <xdr:rowOff>114300</xdr:rowOff>
    </xdr:to>
    <xdr:sp macro="" textlink="">
      <xdr:nvSpPr>
        <xdr:cNvPr id="19080" name="Rectangle 33"/>
        <xdr:cNvSpPr>
          <a:spLocks noChangeArrowheads="1"/>
        </xdr:cNvSpPr>
      </xdr:nvSpPr>
      <xdr:spPr bwMode="auto">
        <a:xfrm>
          <a:off x="381000" y="1190625"/>
          <a:ext cx="52863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11</xdr:row>
      <xdr:rowOff>9525</xdr:rowOff>
    </xdr:from>
    <xdr:to>
      <xdr:col>31</xdr:col>
      <xdr:colOff>47625</xdr:colOff>
      <xdr:row>11</xdr:row>
      <xdr:rowOff>123825</xdr:rowOff>
    </xdr:to>
    <xdr:sp macro="" textlink="">
      <xdr:nvSpPr>
        <xdr:cNvPr id="19081" name="Rectangle 34"/>
        <xdr:cNvSpPr>
          <a:spLocks noChangeArrowheads="1"/>
        </xdr:cNvSpPr>
      </xdr:nvSpPr>
      <xdr:spPr bwMode="auto">
        <a:xfrm>
          <a:off x="352425" y="1847850"/>
          <a:ext cx="52863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14</xdr:row>
      <xdr:rowOff>142875</xdr:rowOff>
    </xdr:from>
    <xdr:to>
      <xdr:col>31</xdr:col>
      <xdr:colOff>57150</xdr:colOff>
      <xdr:row>15</xdr:row>
      <xdr:rowOff>95250</xdr:rowOff>
    </xdr:to>
    <xdr:sp macro="" textlink="">
      <xdr:nvSpPr>
        <xdr:cNvPr id="19082" name="Rectangle 35"/>
        <xdr:cNvSpPr>
          <a:spLocks noChangeArrowheads="1"/>
        </xdr:cNvSpPr>
      </xdr:nvSpPr>
      <xdr:spPr bwMode="auto">
        <a:xfrm>
          <a:off x="361950" y="2466975"/>
          <a:ext cx="52863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19050</xdr:rowOff>
    </xdr:from>
    <xdr:to>
      <xdr:col>31</xdr:col>
      <xdr:colOff>66675</xdr:colOff>
      <xdr:row>19</xdr:row>
      <xdr:rowOff>133350</xdr:rowOff>
    </xdr:to>
    <xdr:sp macro="" textlink="">
      <xdr:nvSpPr>
        <xdr:cNvPr id="19083" name="Rectangle 36"/>
        <xdr:cNvSpPr>
          <a:spLocks noChangeArrowheads="1"/>
        </xdr:cNvSpPr>
      </xdr:nvSpPr>
      <xdr:spPr bwMode="auto">
        <a:xfrm>
          <a:off x="371475" y="3152775"/>
          <a:ext cx="52863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9525</xdr:rowOff>
    </xdr:from>
    <xdr:to>
      <xdr:col>31</xdr:col>
      <xdr:colOff>85725</xdr:colOff>
      <xdr:row>23</xdr:row>
      <xdr:rowOff>123825</xdr:rowOff>
    </xdr:to>
    <xdr:sp macro="" textlink="">
      <xdr:nvSpPr>
        <xdr:cNvPr id="19084" name="Rectangle 37"/>
        <xdr:cNvSpPr>
          <a:spLocks noChangeArrowheads="1"/>
        </xdr:cNvSpPr>
      </xdr:nvSpPr>
      <xdr:spPr bwMode="auto">
        <a:xfrm>
          <a:off x="390525" y="3790950"/>
          <a:ext cx="52863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29</xdr:row>
      <xdr:rowOff>123825</xdr:rowOff>
    </xdr:from>
    <xdr:to>
      <xdr:col>31</xdr:col>
      <xdr:colOff>66675</xdr:colOff>
      <xdr:row>30</xdr:row>
      <xdr:rowOff>76200</xdr:rowOff>
    </xdr:to>
    <xdr:sp macro="" textlink="">
      <xdr:nvSpPr>
        <xdr:cNvPr id="19085" name="Rectangle 38"/>
        <xdr:cNvSpPr>
          <a:spLocks noChangeArrowheads="1"/>
        </xdr:cNvSpPr>
      </xdr:nvSpPr>
      <xdr:spPr bwMode="auto">
        <a:xfrm>
          <a:off x="371475" y="4876800"/>
          <a:ext cx="52863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33</xdr:row>
      <xdr:rowOff>142875</xdr:rowOff>
    </xdr:from>
    <xdr:to>
      <xdr:col>31</xdr:col>
      <xdr:colOff>66675</xdr:colOff>
      <xdr:row>34</xdr:row>
      <xdr:rowOff>95250</xdr:rowOff>
    </xdr:to>
    <xdr:sp macro="" textlink="">
      <xdr:nvSpPr>
        <xdr:cNvPr id="19086" name="Rectangle 39"/>
        <xdr:cNvSpPr>
          <a:spLocks noChangeArrowheads="1"/>
        </xdr:cNvSpPr>
      </xdr:nvSpPr>
      <xdr:spPr bwMode="auto">
        <a:xfrm>
          <a:off x="371475" y="5543550"/>
          <a:ext cx="52863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37</xdr:row>
      <xdr:rowOff>142875</xdr:rowOff>
    </xdr:from>
    <xdr:to>
      <xdr:col>31</xdr:col>
      <xdr:colOff>66675</xdr:colOff>
      <xdr:row>38</xdr:row>
      <xdr:rowOff>95250</xdr:rowOff>
    </xdr:to>
    <xdr:sp macro="" textlink="">
      <xdr:nvSpPr>
        <xdr:cNvPr id="19087" name="Rectangle 40"/>
        <xdr:cNvSpPr>
          <a:spLocks noChangeArrowheads="1"/>
        </xdr:cNvSpPr>
      </xdr:nvSpPr>
      <xdr:spPr bwMode="auto">
        <a:xfrm>
          <a:off x="371475" y="6191250"/>
          <a:ext cx="52863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26</xdr:row>
      <xdr:rowOff>66675</xdr:rowOff>
    </xdr:from>
    <xdr:to>
      <xdr:col>31</xdr:col>
      <xdr:colOff>76200</xdr:colOff>
      <xdr:row>27</xdr:row>
      <xdr:rowOff>19050</xdr:rowOff>
    </xdr:to>
    <xdr:sp macro="" textlink="">
      <xdr:nvSpPr>
        <xdr:cNvPr id="19088" name="Rectangle 41"/>
        <xdr:cNvSpPr>
          <a:spLocks noChangeArrowheads="1"/>
        </xdr:cNvSpPr>
      </xdr:nvSpPr>
      <xdr:spPr bwMode="auto">
        <a:xfrm>
          <a:off x="381000" y="4333875"/>
          <a:ext cx="52863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76200</xdr:colOff>
      <xdr:row>24</xdr:row>
      <xdr:rowOff>152400</xdr:rowOff>
    </xdr:from>
    <xdr:to>
      <xdr:col>10</xdr:col>
      <xdr:colOff>76200</xdr:colOff>
      <xdr:row>26</xdr:row>
      <xdr:rowOff>9525</xdr:rowOff>
    </xdr:to>
    <xdr:grpSp>
      <xdr:nvGrpSpPr>
        <xdr:cNvPr id="19089" name="Group 46"/>
        <xdr:cNvGrpSpPr>
          <a:grpSpLocks/>
        </xdr:cNvGrpSpPr>
      </xdr:nvGrpSpPr>
      <xdr:grpSpPr bwMode="auto">
        <a:xfrm>
          <a:off x="800100" y="4095750"/>
          <a:ext cx="1076325" cy="180975"/>
          <a:chOff x="161" y="187"/>
          <a:chExt cx="115" cy="17"/>
        </a:xfrm>
      </xdr:grpSpPr>
      <xdr:sp macro="" textlink="">
        <xdr:nvSpPr>
          <xdr:cNvPr id="19134" name="Oval 47"/>
          <xdr:cNvSpPr>
            <a:spLocks noChangeArrowheads="1"/>
          </xdr:cNvSpPr>
        </xdr:nvSpPr>
        <xdr:spPr bwMode="auto">
          <a:xfrm rot="5400000" flipV="1">
            <a:off x="161" y="199"/>
            <a:ext cx="5" cy="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35" name="Line 48"/>
          <xdr:cNvSpPr>
            <a:spLocks noChangeShapeType="1"/>
          </xdr:cNvSpPr>
        </xdr:nvSpPr>
        <xdr:spPr bwMode="auto">
          <a:xfrm flipV="1">
            <a:off x="164" y="189"/>
            <a:ext cx="3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36" name="Line 49"/>
          <xdr:cNvSpPr>
            <a:spLocks noChangeShapeType="1"/>
          </xdr:cNvSpPr>
        </xdr:nvSpPr>
        <xdr:spPr bwMode="auto">
          <a:xfrm>
            <a:off x="205" y="187"/>
            <a:ext cx="7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57150</xdr:colOff>
      <xdr:row>11</xdr:row>
      <xdr:rowOff>9525</xdr:rowOff>
    </xdr:from>
    <xdr:to>
      <xdr:col>27</xdr:col>
      <xdr:colOff>133350</xdr:colOff>
      <xdr:row>11</xdr:row>
      <xdr:rowOff>123825</xdr:rowOff>
    </xdr:to>
    <xdr:sp macro="" textlink="">
      <xdr:nvSpPr>
        <xdr:cNvPr id="19090" name="Rectangle 64"/>
        <xdr:cNvSpPr>
          <a:spLocks noChangeArrowheads="1"/>
        </xdr:cNvSpPr>
      </xdr:nvSpPr>
      <xdr:spPr bwMode="auto">
        <a:xfrm>
          <a:off x="4933950" y="18478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7</xdr:row>
      <xdr:rowOff>0</xdr:rowOff>
    </xdr:from>
    <xdr:to>
      <xdr:col>27</xdr:col>
      <xdr:colOff>133350</xdr:colOff>
      <xdr:row>7</xdr:row>
      <xdr:rowOff>114300</xdr:rowOff>
    </xdr:to>
    <xdr:sp macro="" textlink="">
      <xdr:nvSpPr>
        <xdr:cNvPr id="19091" name="Rectangle 65"/>
        <xdr:cNvSpPr>
          <a:spLocks noChangeArrowheads="1"/>
        </xdr:cNvSpPr>
      </xdr:nvSpPr>
      <xdr:spPr bwMode="auto">
        <a:xfrm>
          <a:off x="4933950" y="119062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14</xdr:row>
      <xdr:rowOff>142875</xdr:rowOff>
    </xdr:from>
    <xdr:to>
      <xdr:col>27</xdr:col>
      <xdr:colOff>133350</xdr:colOff>
      <xdr:row>15</xdr:row>
      <xdr:rowOff>95250</xdr:rowOff>
    </xdr:to>
    <xdr:sp macro="" textlink="">
      <xdr:nvSpPr>
        <xdr:cNvPr id="19092" name="Rectangle 66"/>
        <xdr:cNvSpPr>
          <a:spLocks noChangeArrowheads="1"/>
        </xdr:cNvSpPr>
      </xdr:nvSpPr>
      <xdr:spPr bwMode="auto">
        <a:xfrm>
          <a:off x="4933950" y="246697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19</xdr:row>
      <xdr:rowOff>19050</xdr:rowOff>
    </xdr:from>
    <xdr:to>
      <xdr:col>27</xdr:col>
      <xdr:colOff>133350</xdr:colOff>
      <xdr:row>19</xdr:row>
      <xdr:rowOff>133350</xdr:rowOff>
    </xdr:to>
    <xdr:sp macro="" textlink="">
      <xdr:nvSpPr>
        <xdr:cNvPr id="19093" name="Rectangle 67"/>
        <xdr:cNvSpPr>
          <a:spLocks noChangeArrowheads="1"/>
        </xdr:cNvSpPr>
      </xdr:nvSpPr>
      <xdr:spPr bwMode="auto">
        <a:xfrm>
          <a:off x="4933950" y="315277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23</xdr:row>
      <xdr:rowOff>9525</xdr:rowOff>
    </xdr:from>
    <xdr:to>
      <xdr:col>27</xdr:col>
      <xdr:colOff>133350</xdr:colOff>
      <xdr:row>23</xdr:row>
      <xdr:rowOff>123825</xdr:rowOff>
    </xdr:to>
    <xdr:sp macro="" textlink="">
      <xdr:nvSpPr>
        <xdr:cNvPr id="19094" name="Rectangle 68"/>
        <xdr:cNvSpPr>
          <a:spLocks noChangeArrowheads="1"/>
        </xdr:cNvSpPr>
      </xdr:nvSpPr>
      <xdr:spPr bwMode="auto">
        <a:xfrm>
          <a:off x="4933950" y="37909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26</xdr:row>
      <xdr:rowOff>66675</xdr:rowOff>
    </xdr:from>
    <xdr:to>
      <xdr:col>27</xdr:col>
      <xdr:colOff>133350</xdr:colOff>
      <xdr:row>27</xdr:row>
      <xdr:rowOff>19050</xdr:rowOff>
    </xdr:to>
    <xdr:sp macro="" textlink="">
      <xdr:nvSpPr>
        <xdr:cNvPr id="19095" name="Rectangle 69"/>
        <xdr:cNvSpPr>
          <a:spLocks noChangeArrowheads="1"/>
        </xdr:cNvSpPr>
      </xdr:nvSpPr>
      <xdr:spPr bwMode="auto">
        <a:xfrm>
          <a:off x="4933950" y="433387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29</xdr:row>
      <xdr:rowOff>133350</xdr:rowOff>
    </xdr:from>
    <xdr:to>
      <xdr:col>27</xdr:col>
      <xdr:colOff>133350</xdr:colOff>
      <xdr:row>30</xdr:row>
      <xdr:rowOff>85725</xdr:rowOff>
    </xdr:to>
    <xdr:sp macro="" textlink="">
      <xdr:nvSpPr>
        <xdr:cNvPr id="19096" name="Rectangle 70"/>
        <xdr:cNvSpPr>
          <a:spLocks noChangeArrowheads="1"/>
        </xdr:cNvSpPr>
      </xdr:nvSpPr>
      <xdr:spPr bwMode="auto">
        <a:xfrm>
          <a:off x="4933950" y="488632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33</xdr:row>
      <xdr:rowOff>152400</xdr:rowOff>
    </xdr:from>
    <xdr:to>
      <xdr:col>27</xdr:col>
      <xdr:colOff>133350</xdr:colOff>
      <xdr:row>34</xdr:row>
      <xdr:rowOff>104775</xdr:rowOff>
    </xdr:to>
    <xdr:sp macro="" textlink="">
      <xdr:nvSpPr>
        <xdr:cNvPr id="19097" name="Rectangle 71"/>
        <xdr:cNvSpPr>
          <a:spLocks noChangeArrowheads="1"/>
        </xdr:cNvSpPr>
      </xdr:nvSpPr>
      <xdr:spPr bwMode="auto">
        <a:xfrm>
          <a:off x="4933950" y="555307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66675</xdr:colOff>
      <xdr:row>37</xdr:row>
      <xdr:rowOff>152400</xdr:rowOff>
    </xdr:from>
    <xdr:to>
      <xdr:col>27</xdr:col>
      <xdr:colOff>133350</xdr:colOff>
      <xdr:row>38</xdr:row>
      <xdr:rowOff>104775</xdr:rowOff>
    </xdr:to>
    <xdr:sp macro="" textlink="">
      <xdr:nvSpPr>
        <xdr:cNvPr id="19098" name="Rectangle 72"/>
        <xdr:cNvSpPr>
          <a:spLocks noChangeArrowheads="1"/>
        </xdr:cNvSpPr>
      </xdr:nvSpPr>
      <xdr:spPr bwMode="auto">
        <a:xfrm>
          <a:off x="4943475" y="6200775"/>
          <a:ext cx="666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133350</xdr:colOff>
      <xdr:row>6</xdr:row>
      <xdr:rowOff>133350</xdr:rowOff>
    </xdr:from>
    <xdr:to>
      <xdr:col>27</xdr:col>
      <xdr:colOff>133350</xdr:colOff>
      <xdr:row>38</xdr:row>
      <xdr:rowOff>104775</xdr:rowOff>
    </xdr:to>
    <xdr:sp macro="" textlink="">
      <xdr:nvSpPr>
        <xdr:cNvPr id="19099" name="Line 73"/>
        <xdr:cNvSpPr>
          <a:spLocks noChangeShapeType="1"/>
        </xdr:cNvSpPr>
      </xdr:nvSpPr>
      <xdr:spPr bwMode="auto">
        <a:xfrm flipV="1">
          <a:off x="5010150" y="116205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11</xdr:row>
      <xdr:rowOff>9525</xdr:rowOff>
    </xdr:from>
    <xdr:to>
      <xdr:col>6</xdr:col>
      <xdr:colOff>19050</xdr:colOff>
      <xdr:row>11</xdr:row>
      <xdr:rowOff>123825</xdr:rowOff>
    </xdr:to>
    <xdr:sp macro="" textlink="">
      <xdr:nvSpPr>
        <xdr:cNvPr id="19100" name="Rectangle 74"/>
        <xdr:cNvSpPr>
          <a:spLocks noChangeArrowheads="1"/>
        </xdr:cNvSpPr>
      </xdr:nvSpPr>
      <xdr:spPr bwMode="auto">
        <a:xfrm>
          <a:off x="1028700" y="18478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7</xdr:row>
      <xdr:rowOff>0</xdr:rowOff>
    </xdr:from>
    <xdr:to>
      <xdr:col>6</xdr:col>
      <xdr:colOff>19050</xdr:colOff>
      <xdr:row>7</xdr:row>
      <xdr:rowOff>114300</xdr:rowOff>
    </xdr:to>
    <xdr:sp macro="" textlink="">
      <xdr:nvSpPr>
        <xdr:cNvPr id="19101" name="Rectangle 75"/>
        <xdr:cNvSpPr>
          <a:spLocks noChangeArrowheads="1"/>
        </xdr:cNvSpPr>
      </xdr:nvSpPr>
      <xdr:spPr bwMode="auto">
        <a:xfrm>
          <a:off x="1028700" y="119062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14</xdr:row>
      <xdr:rowOff>142875</xdr:rowOff>
    </xdr:from>
    <xdr:to>
      <xdr:col>6</xdr:col>
      <xdr:colOff>19050</xdr:colOff>
      <xdr:row>15</xdr:row>
      <xdr:rowOff>95250</xdr:rowOff>
    </xdr:to>
    <xdr:sp macro="" textlink="">
      <xdr:nvSpPr>
        <xdr:cNvPr id="19102" name="Rectangle 76"/>
        <xdr:cNvSpPr>
          <a:spLocks noChangeArrowheads="1"/>
        </xdr:cNvSpPr>
      </xdr:nvSpPr>
      <xdr:spPr bwMode="auto">
        <a:xfrm>
          <a:off x="1028700" y="246697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19</xdr:row>
      <xdr:rowOff>19050</xdr:rowOff>
    </xdr:from>
    <xdr:to>
      <xdr:col>6</xdr:col>
      <xdr:colOff>19050</xdr:colOff>
      <xdr:row>19</xdr:row>
      <xdr:rowOff>133350</xdr:rowOff>
    </xdr:to>
    <xdr:sp macro="" textlink="">
      <xdr:nvSpPr>
        <xdr:cNvPr id="19103" name="Rectangle 77"/>
        <xdr:cNvSpPr>
          <a:spLocks noChangeArrowheads="1"/>
        </xdr:cNvSpPr>
      </xdr:nvSpPr>
      <xdr:spPr bwMode="auto">
        <a:xfrm>
          <a:off x="1028700" y="315277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23</xdr:row>
      <xdr:rowOff>9525</xdr:rowOff>
    </xdr:from>
    <xdr:to>
      <xdr:col>6</xdr:col>
      <xdr:colOff>19050</xdr:colOff>
      <xdr:row>23</xdr:row>
      <xdr:rowOff>123825</xdr:rowOff>
    </xdr:to>
    <xdr:sp macro="" textlink="">
      <xdr:nvSpPr>
        <xdr:cNvPr id="19104" name="Rectangle 78"/>
        <xdr:cNvSpPr>
          <a:spLocks noChangeArrowheads="1"/>
        </xdr:cNvSpPr>
      </xdr:nvSpPr>
      <xdr:spPr bwMode="auto">
        <a:xfrm>
          <a:off x="1028700" y="37909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26</xdr:row>
      <xdr:rowOff>66675</xdr:rowOff>
    </xdr:from>
    <xdr:to>
      <xdr:col>6</xdr:col>
      <xdr:colOff>19050</xdr:colOff>
      <xdr:row>27</xdr:row>
      <xdr:rowOff>19050</xdr:rowOff>
    </xdr:to>
    <xdr:sp macro="" textlink="">
      <xdr:nvSpPr>
        <xdr:cNvPr id="19105" name="Rectangle 79"/>
        <xdr:cNvSpPr>
          <a:spLocks noChangeArrowheads="1"/>
        </xdr:cNvSpPr>
      </xdr:nvSpPr>
      <xdr:spPr bwMode="auto">
        <a:xfrm>
          <a:off x="1028700" y="433387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29</xdr:row>
      <xdr:rowOff>133350</xdr:rowOff>
    </xdr:from>
    <xdr:to>
      <xdr:col>6</xdr:col>
      <xdr:colOff>19050</xdr:colOff>
      <xdr:row>30</xdr:row>
      <xdr:rowOff>85725</xdr:rowOff>
    </xdr:to>
    <xdr:sp macro="" textlink="">
      <xdr:nvSpPr>
        <xdr:cNvPr id="19106" name="Rectangle 80"/>
        <xdr:cNvSpPr>
          <a:spLocks noChangeArrowheads="1"/>
        </xdr:cNvSpPr>
      </xdr:nvSpPr>
      <xdr:spPr bwMode="auto">
        <a:xfrm>
          <a:off x="1028700" y="488632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33</xdr:row>
      <xdr:rowOff>152400</xdr:rowOff>
    </xdr:from>
    <xdr:to>
      <xdr:col>6</xdr:col>
      <xdr:colOff>19050</xdr:colOff>
      <xdr:row>34</xdr:row>
      <xdr:rowOff>104775</xdr:rowOff>
    </xdr:to>
    <xdr:sp macro="" textlink="">
      <xdr:nvSpPr>
        <xdr:cNvPr id="19107" name="Rectangle 81"/>
        <xdr:cNvSpPr>
          <a:spLocks noChangeArrowheads="1"/>
        </xdr:cNvSpPr>
      </xdr:nvSpPr>
      <xdr:spPr bwMode="auto">
        <a:xfrm>
          <a:off x="1028700" y="555307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133350</xdr:colOff>
      <xdr:row>37</xdr:row>
      <xdr:rowOff>152400</xdr:rowOff>
    </xdr:from>
    <xdr:to>
      <xdr:col>6</xdr:col>
      <xdr:colOff>28575</xdr:colOff>
      <xdr:row>38</xdr:row>
      <xdr:rowOff>104775</xdr:rowOff>
    </xdr:to>
    <xdr:sp macro="" textlink="">
      <xdr:nvSpPr>
        <xdr:cNvPr id="19108" name="Rectangle 82"/>
        <xdr:cNvSpPr>
          <a:spLocks noChangeArrowheads="1"/>
        </xdr:cNvSpPr>
      </xdr:nvSpPr>
      <xdr:spPr bwMode="auto">
        <a:xfrm>
          <a:off x="1038225" y="620077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6</xdr:row>
      <xdr:rowOff>133350</xdr:rowOff>
    </xdr:from>
    <xdr:to>
      <xdr:col>5</xdr:col>
      <xdr:colOff>114300</xdr:colOff>
      <xdr:row>38</xdr:row>
      <xdr:rowOff>104775</xdr:rowOff>
    </xdr:to>
    <xdr:sp macro="" textlink="">
      <xdr:nvSpPr>
        <xdr:cNvPr id="19109" name="Line 83"/>
        <xdr:cNvSpPr>
          <a:spLocks noChangeShapeType="1"/>
        </xdr:cNvSpPr>
      </xdr:nvSpPr>
      <xdr:spPr bwMode="auto">
        <a:xfrm flipV="1">
          <a:off x="1019175" y="116205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114300</xdr:rowOff>
    </xdr:from>
    <xdr:to>
      <xdr:col>2</xdr:col>
      <xdr:colOff>0</xdr:colOff>
      <xdr:row>38</xdr:row>
      <xdr:rowOff>76200</xdr:rowOff>
    </xdr:to>
    <xdr:sp macro="" textlink="">
      <xdr:nvSpPr>
        <xdr:cNvPr id="19110" name="Line 84"/>
        <xdr:cNvSpPr>
          <a:spLocks noChangeShapeType="1"/>
        </xdr:cNvSpPr>
      </xdr:nvSpPr>
      <xdr:spPr bwMode="auto">
        <a:xfrm flipV="1">
          <a:off x="361950" y="1143000"/>
          <a:ext cx="0" cy="514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66675</xdr:colOff>
      <xdr:row>7</xdr:row>
      <xdr:rowOff>19050</xdr:rowOff>
    </xdr:from>
    <xdr:to>
      <xdr:col>31</xdr:col>
      <xdr:colOff>66675</xdr:colOff>
      <xdr:row>38</xdr:row>
      <xdr:rowOff>142875</xdr:rowOff>
    </xdr:to>
    <xdr:sp macro="" textlink="">
      <xdr:nvSpPr>
        <xdr:cNvPr id="19111" name="Line 85"/>
        <xdr:cNvSpPr>
          <a:spLocks noChangeShapeType="1"/>
        </xdr:cNvSpPr>
      </xdr:nvSpPr>
      <xdr:spPr bwMode="auto">
        <a:xfrm flipV="1">
          <a:off x="5657850" y="1209675"/>
          <a:ext cx="0" cy="514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104775</xdr:colOff>
      <xdr:row>8</xdr:row>
      <xdr:rowOff>47625</xdr:rowOff>
    </xdr:from>
    <xdr:to>
      <xdr:col>4</xdr:col>
      <xdr:colOff>47625</xdr:colOff>
      <xdr:row>8</xdr:row>
      <xdr:rowOff>47625</xdr:rowOff>
    </xdr:to>
    <xdr:sp macro="" textlink="">
      <xdr:nvSpPr>
        <xdr:cNvPr id="19112" name="Line 86"/>
        <xdr:cNvSpPr>
          <a:spLocks noChangeShapeType="1"/>
        </xdr:cNvSpPr>
      </xdr:nvSpPr>
      <xdr:spPr bwMode="auto">
        <a:xfrm flipH="1">
          <a:off x="104775" y="14001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104775</xdr:colOff>
      <xdr:row>4</xdr:row>
      <xdr:rowOff>57150</xdr:rowOff>
    </xdr:from>
    <xdr:to>
      <xdr:col>27</xdr:col>
      <xdr:colOff>104775</xdr:colOff>
      <xdr:row>8</xdr:row>
      <xdr:rowOff>142875</xdr:rowOff>
    </xdr:to>
    <xdr:sp macro="" textlink="">
      <xdr:nvSpPr>
        <xdr:cNvPr id="19113" name="Line 92"/>
        <xdr:cNvSpPr>
          <a:spLocks noChangeShapeType="1"/>
        </xdr:cNvSpPr>
      </xdr:nvSpPr>
      <xdr:spPr bwMode="auto">
        <a:xfrm flipH="1" flipV="1">
          <a:off x="4981575" y="7620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104775</xdr:colOff>
      <xdr:row>4</xdr:row>
      <xdr:rowOff>76200</xdr:rowOff>
    </xdr:from>
    <xdr:to>
      <xdr:col>17</xdr:col>
      <xdr:colOff>104775</xdr:colOff>
      <xdr:row>9</xdr:row>
      <xdr:rowOff>0</xdr:rowOff>
    </xdr:to>
    <xdr:sp macro="" textlink="">
      <xdr:nvSpPr>
        <xdr:cNvPr id="19114" name="Line 93"/>
        <xdr:cNvSpPr>
          <a:spLocks noChangeShapeType="1"/>
        </xdr:cNvSpPr>
      </xdr:nvSpPr>
      <xdr:spPr bwMode="auto">
        <a:xfrm flipH="1" flipV="1">
          <a:off x="3171825" y="78105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114300</xdr:colOff>
      <xdr:row>5</xdr:row>
      <xdr:rowOff>85725</xdr:rowOff>
    </xdr:from>
    <xdr:to>
      <xdr:col>22</xdr:col>
      <xdr:colOff>114300</xdr:colOff>
      <xdr:row>8</xdr:row>
      <xdr:rowOff>95250</xdr:rowOff>
    </xdr:to>
    <xdr:sp macro="" textlink="">
      <xdr:nvSpPr>
        <xdr:cNvPr id="19115" name="Line 94"/>
        <xdr:cNvSpPr>
          <a:spLocks noChangeShapeType="1"/>
        </xdr:cNvSpPr>
      </xdr:nvSpPr>
      <xdr:spPr bwMode="auto">
        <a:xfrm flipH="1" flipV="1">
          <a:off x="4086225" y="952500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</xdr:row>
      <xdr:rowOff>47625</xdr:rowOff>
    </xdr:from>
    <xdr:to>
      <xdr:col>16</xdr:col>
      <xdr:colOff>76200</xdr:colOff>
      <xdr:row>8</xdr:row>
      <xdr:rowOff>133350</xdr:rowOff>
    </xdr:to>
    <xdr:sp macro="" textlink="">
      <xdr:nvSpPr>
        <xdr:cNvPr id="19116" name="Line 95"/>
        <xdr:cNvSpPr>
          <a:spLocks noChangeShapeType="1"/>
        </xdr:cNvSpPr>
      </xdr:nvSpPr>
      <xdr:spPr bwMode="auto">
        <a:xfrm flipH="1" flipV="1">
          <a:off x="2962275" y="752475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3</xdr:row>
      <xdr:rowOff>66675</xdr:rowOff>
    </xdr:from>
    <xdr:to>
      <xdr:col>4</xdr:col>
      <xdr:colOff>19050</xdr:colOff>
      <xdr:row>9</xdr:row>
      <xdr:rowOff>28575</xdr:rowOff>
    </xdr:to>
    <xdr:sp macro="" textlink="">
      <xdr:nvSpPr>
        <xdr:cNvPr id="19117" name="Line 96"/>
        <xdr:cNvSpPr>
          <a:spLocks noChangeShapeType="1"/>
        </xdr:cNvSpPr>
      </xdr:nvSpPr>
      <xdr:spPr bwMode="auto">
        <a:xfrm flipH="1" flipV="1">
          <a:off x="742950" y="609600"/>
          <a:ext cx="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9525</xdr:colOff>
      <xdr:row>3</xdr:row>
      <xdr:rowOff>95250</xdr:rowOff>
    </xdr:from>
    <xdr:to>
      <xdr:col>29</xdr:col>
      <xdr:colOff>9525</xdr:colOff>
      <xdr:row>9</xdr:row>
      <xdr:rowOff>57150</xdr:rowOff>
    </xdr:to>
    <xdr:sp macro="" textlink="">
      <xdr:nvSpPr>
        <xdr:cNvPr id="19118" name="Line 97"/>
        <xdr:cNvSpPr>
          <a:spLocks noChangeShapeType="1"/>
        </xdr:cNvSpPr>
      </xdr:nvSpPr>
      <xdr:spPr bwMode="auto">
        <a:xfrm flipH="1" flipV="1">
          <a:off x="5238750" y="638175"/>
          <a:ext cx="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4</xdr:row>
      <xdr:rowOff>66675</xdr:rowOff>
    </xdr:from>
    <xdr:to>
      <xdr:col>5</xdr:col>
      <xdr:colOff>142875</xdr:colOff>
      <xdr:row>8</xdr:row>
      <xdr:rowOff>152400</xdr:rowOff>
    </xdr:to>
    <xdr:sp macro="" textlink="">
      <xdr:nvSpPr>
        <xdr:cNvPr id="19119" name="Line 98"/>
        <xdr:cNvSpPr>
          <a:spLocks noChangeShapeType="1"/>
        </xdr:cNvSpPr>
      </xdr:nvSpPr>
      <xdr:spPr bwMode="auto">
        <a:xfrm flipH="1" flipV="1">
          <a:off x="1047750" y="771525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28</xdr:row>
      <xdr:rowOff>142875</xdr:rowOff>
    </xdr:from>
    <xdr:to>
      <xdr:col>4</xdr:col>
      <xdr:colOff>76200</xdr:colOff>
      <xdr:row>28</xdr:row>
      <xdr:rowOff>142875</xdr:rowOff>
    </xdr:to>
    <xdr:sp macro="" textlink="">
      <xdr:nvSpPr>
        <xdr:cNvPr id="19120" name="Line 99"/>
        <xdr:cNvSpPr>
          <a:spLocks noChangeShapeType="1"/>
        </xdr:cNvSpPr>
      </xdr:nvSpPr>
      <xdr:spPr bwMode="auto">
        <a:xfrm>
          <a:off x="114300" y="473392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36</xdr:row>
      <xdr:rowOff>57150</xdr:rowOff>
    </xdr:from>
    <xdr:to>
      <xdr:col>6</xdr:col>
      <xdr:colOff>28575</xdr:colOff>
      <xdr:row>37</xdr:row>
      <xdr:rowOff>152400</xdr:rowOff>
    </xdr:to>
    <xdr:sp macro="" textlink="">
      <xdr:nvSpPr>
        <xdr:cNvPr id="19121" name="Line 105"/>
        <xdr:cNvSpPr>
          <a:spLocks noChangeShapeType="1"/>
        </xdr:cNvSpPr>
      </xdr:nvSpPr>
      <xdr:spPr bwMode="auto">
        <a:xfrm flipV="1">
          <a:off x="1114425" y="59436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66675</xdr:colOff>
      <xdr:row>36</xdr:row>
      <xdr:rowOff>66675</xdr:rowOff>
    </xdr:from>
    <xdr:to>
      <xdr:col>27</xdr:col>
      <xdr:colOff>66675</xdr:colOff>
      <xdr:row>38</xdr:row>
      <xdr:rowOff>0</xdr:rowOff>
    </xdr:to>
    <xdr:sp macro="" textlink="">
      <xdr:nvSpPr>
        <xdr:cNvPr id="19122" name="Line 106"/>
        <xdr:cNvSpPr>
          <a:spLocks noChangeShapeType="1"/>
        </xdr:cNvSpPr>
      </xdr:nvSpPr>
      <xdr:spPr bwMode="auto">
        <a:xfrm flipV="1">
          <a:off x="4943475" y="595312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76200</xdr:colOff>
      <xdr:row>8</xdr:row>
      <xdr:rowOff>19050</xdr:rowOff>
    </xdr:from>
    <xdr:to>
      <xdr:col>20</xdr:col>
      <xdr:colOff>76200</xdr:colOff>
      <xdr:row>11</xdr:row>
      <xdr:rowOff>95250</xdr:rowOff>
    </xdr:to>
    <xdr:grpSp>
      <xdr:nvGrpSpPr>
        <xdr:cNvPr id="19123" name="Group 123"/>
        <xdr:cNvGrpSpPr>
          <a:grpSpLocks/>
        </xdr:cNvGrpSpPr>
      </xdr:nvGrpSpPr>
      <xdr:grpSpPr bwMode="auto">
        <a:xfrm>
          <a:off x="3143250" y="1371600"/>
          <a:ext cx="542925" cy="561975"/>
          <a:chOff x="347" y="158"/>
          <a:chExt cx="57" cy="59"/>
        </a:xfrm>
      </xdr:grpSpPr>
      <xdr:sp macro="" textlink="">
        <xdr:nvSpPr>
          <xdr:cNvPr id="19127" name="Line 111"/>
          <xdr:cNvSpPr>
            <a:spLocks noChangeShapeType="1"/>
          </xdr:cNvSpPr>
        </xdr:nvSpPr>
        <xdr:spPr bwMode="auto">
          <a:xfrm rot="-2964844">
            <a:off x="344" y="179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28" name="Line 112"/>
          <xdr:cNvSpPr>
            <a:spLocks noChangeShapeType="1"/>
          </xdr:cNvSpPr>
        </xdr:nvSpPr>
        <xdr:spPr bwMode="auto">
          <a:xfrm rot="-2964844">
            <a:off x="360" y="190"/>
            <a:ext cx="0" cy="2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29" name="Line 113"/>
          <xdr:cNvSpPr>
            <a:spLocks noChangeShapeType="1"/>
          </xdr:cNvSpPr>
        </xdr:nvSpPr>
        <xdr:spPr bwMode="auto">
          <a:xfrm rot="-2964844">
            <a:off x="388" y="160"/>
            <a:ext cx="0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30" name="Line 114"/>
          <xdr:cNvSpPr>
            <a:spLocks noChangeShapeType="1"/>
          </xdr:cNvSpPr>
        </xdr:nvSpPr>
        <xdr:spPr bwMode="auto">
          <a:xfrm rot="-2964844">
            <a:off x="375" y="202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31" name="Line 115"/>
          <xdr:cNvSpPr>
            <a:spLocks noChangeShapeType="1"/>
          </xdr:cNvSpPr>
        </xdr:nvSpPr>
        <xdr:spPr bwMode="auto">
          <a:xfrm rot="-2964844">
            <a:off x="370" y="205"/>
            <a:ext cx="8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32" name="Line 116"/>
          <xdr:cNvSpPr>
            <a:spLocks noChangeShapeType="1"/>
          </xdr:cNvSpPr>
        </xdr:nvSpPr>
        <xdr:spPr bwMode="auto">
          <a:xfrm rot="18635156" flipH="1">
            <a:off x="394" y="177"/>
            <a:ext cx="8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33" name="Oval 117"/>
          <xdr:cNvSpPr>
            <a:spLocks noChangeArrowheads="1"/>
          </xdr:cNvSpPr>
        </xdr:nvSpPr>
        <xdr:spPr bwMode="auto">
          <a:xfrm rot="-2964844">
            <a:off x="368" y="184"/>
            <a:ext cx="11" cy="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161925</xdr:colOff>
      <xdr:row>8</xdr:row>
      <xdr:rowOff>123825</xdr:rowOff>
    </xdr:from>
    <xdr:to>
      <xdr:col>16</xdr:col>
      <xdr:colOff>19050</xdr:colOff>
      <xdr:row>12</xdr:row>
      <xdr:rowOff>47625</xdr:rowOff>
    </xdr:to>
    <xdr:grpSp>
      <xdr:nvGrpSpPr>
        <xdr:cNvPr id="19124" name="Group 121"/>
        <xdr:cNvGrpSpPr>
          <a:grpSpLocks/>
        </xdr:cNvGrpSpPr>
      </xdr:nvGrpSpPr>
      <xdr:grpSpPr bwMode="auto">
        <a:xfrm rot="-4461">
          <a:off x="2505075" y="1476375"/>
          <a:ext cx="400050" cy="571500"/>
          <a:chOff x="660" y="72"/>
          <a:chExt cx="42" cy="60"/>
        </a:xfrm>
      </xdr:grpSpPr>
      <xdr:sp macro="" textlink="">
        <xdr:nvSpPr>
          <xdr:cNvPr id="19125" name="Rectangle 119"/>
          <xdr:cNvSpPr>
            <a:spLocks noChangeArrowheads="1"/>
          </xdr:cNvSpPr>
        </xdr:nvSpPr>
        <xdr:spPr bwMode="auto">
          <a:xfrm>
            <a:off x="660" y="72"/>
            <a:ext cx="42" cy="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126" name="Oval 120"/>
          <xdr:cNvSpPr>
            <a:spLocks noChangeArrowheads="1"/>
          </xdr:cNvSpPr>
        </xdr:nvSpPr>
        <xdr:spPr bwMode="auto">
          <a:xfrm>
            <a:off x="677" y="89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31</xdr:row>
      <xdr:rowOff>0</xdr:rowOff>
    </xdr:from>
    <xdr:to>
      <xdr:col>6</xdr:col>
      <xdr:colOff>76200</xdr:colOff>
      <xdr:row>34</xdr:row>
      <xdr:rowOff>0</xdr:rowOff>
    </xdr:to>
    <xdr:sp macro="" textlink="">
      <xdr:nvSpPr>
        <xdr:cNvPr id="29930" name="Oval 341"/>
        <xdr:cNvSpPr>
          <a:spLocks noChangeAspect="1" noChangeArrowheads="1"/>
        </xdr:cNvSpPr>
      </xdr:nvSpPr>
      <xdr:spPr bwMode="auto">
        <a:xfrm>
          <a:off x="676275" y="5038725"/>
          <a:ext cx="485775" cy="485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152400</xdr:colOff>
      <xdr:row>31</xdr:row>
      <xdr:rowOff>19050</xdr:rowOff>
    </xdr:from>
    <xdr:to>
      <xdr:col>34</xdr:col>
      <xdr:colOff>95250</xdr:colOff>
      <xdr:row>34</xdr:row>
      <xdr:rowOff>19050</xdr:rowOff>
    </xdr:to>
    <xdr:sp macro="" textlink="">
      <xdr:nvSpPr>
        <xdr:cNvPr id="29931" name="Oval 337"/>
        <xdr:cNvSpPr>
          <a:spLocks noChangeAspect="1" noChangeArrowheads="1"/>
        </xdr:cNvSpPr>
      </xdr:nvSpPr>
      <xdr:spPr bwMode="auto">
        <a:xfrm>
          <a:off x="5762625" y="5057775"/>
          <a:ext cx="485775" cy="485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123825</xdr:colOff>
      <xdr:row>5</xdr:row>
      <xdr:rowOff>9525</xdr:rowOff>
    </xdr:from>
    <xdr:to>
      <xdr:col>21</xdr:col>
      <xdr:colOff>85725</xdr:colOff>
      <xdr:row>10</xdr:row>
      <xdr:rowOff>66675</xdr:rowOff>
    </xdr:to>
    <xdr:sp macro="" textlink="">
      <xdr:nvSpPr>
        <xdr:cNvPr id="29932" name="Oval 301"/>
        <xdr:cNvSpPr>
          <a:spLocks noChangeArrowheads="1"/>
        </xdr:cNvSpPr>
      </xdr:nvSpPr>
      <xdr:spPr bwMode="auto">
        <a:xfrm>
          <a:off x="3019425" y="819150"/>
          <a:ext cx="866775" cy="866775"/>
        </a:xfrm>
        <a:prstGeom prst="ellipse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152400</xdr:colOff>
      <xdr:row>34</xdr:row>
      <xdr:rowOff>9525</xdr:rowOff>
    </xdr:from>
    <xdr:to>
      <xdr:col>31</xdr:col>
      <xdr:colOff>95250</xdr:colOff>
      <xdr:row>34</xdr:row>
      <xdr:rowOff>142875</xdr:rowOff>
    </xdr:to>
    <xdr:sp macro="" textlink="">
      <xdr:nvSpPr>
        <xdr:cNvPr id="29933" name="Rectangle 260"/>
        <xdr:cNvSpPr>
          <a:spLocks noChangeArrowheads="1"/>
        </xdr:cNvSpPr>
      </xdr:nvSpPr>
      <xdr:spPr bwMode="auto">
        <a:xfrm>
          <a:off x="1238250" y="5534025"/>
          <a:ext cx="44672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171450</xdr:colOff>
      <xdr:row>35</xdr:row>
      <xdr:rowOff>114300</xdr:rowOff>
    </xdr:from>
    <xdr:to>
      <xdr:col>28</xdr:col>
      <xdr:colOff>171450</xdr:colOff>
      <xdr:row>41</xdr:row>
      <xdr:rowOff>9525</xdr:rowOff>
    </xdr:to>
    <xdr:grpSp>
      <xdr:nvGrpSpPr>
        <xdr:cNvPr id="29934" name="Group 276"/>
        <xdr:cNvGrpSpPr>
          <a:grpSpLocks/>
        </xdr:cNvGrpSpPr>
      </xdr:nvGrpSpPr>
      <xdr:grpSpPr bwMode="auto">
        <a:xfrm>
          <a:off x="4514850" y="5800725"/>
          <a:ext cx="723900" cy="866775"/>
          <a:chOff x="370" y="417"/>
          <a:chExt cx="68" cy="111"/>
        </a:xfrm>
      </xdr:grpSpPr>
      <xdr:sp macro="" textlink="">
        <xdr:nvSpPr>
          <xdr:cNvPr id="30230" name="Rectangle 272"/>
          <xdr:cNvSpPr>
            <a:spLocks noChangeArrowheads="1"/>
          </xdr:cNvSpPr>
        </xdr:nvSpPr>
        <xdr:spPr bwMode="auto">
          <a:xfrm>
            <a:off x="370" y="417"/>
            <a:ext cx="68" cy="11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231" name="Rectangle 273"/>
          <xdr:cNvSpPr>
            <a:spLocks noChangeArrowheads="1"/>
          </xdr:cNvSpPr>
        </xdr:nvSpPr>
        <xdr:spPr bwMode="auto">
          <a:xfrm>
            <a:off x="376" y="422"/>
            <a:ext cx="24" cy="4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232" name="Rectangle 274"/>
          <xdr:cNvSpPr>
            <a:spLocks noChangeArrowheads="1"/>
          </xdr:cNvSpPr>
        </xdr:nvSpPr>
        <xdr:spPr bwMode="auto">
          <a:xfrm>
            <a:off x="406" y="421"/>
            <a:ext cx="26" cy="1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233" name="Rectangle 275"/>
          <xdr:cNvSpPr>
            <a:spLocks noChangeArrowheads="1"/>
          </xdr:cNvSpPr>
        </xdr:nvSpPr>
        <xdr:spPr bwMode="auto">
          <a:xfrm>
            <a:off x="376" y="467"/>
            <a:ext cx="24" cy="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28575</xdr:colOff>
      <xdr:row>3</xdr:row>
      <xdr:rowOff>152400</xdr:rowOff>
    </xdr:from>
    <xdr:to>
      <xdr:col>12</xdr:col>
      <xdr:colOff>142875</xdr:colOff>
      <xdr:row>35</xdr:row>
      <xdr:rowOff>19050</xdr:rowOff>
    </xdr:to>
    <xdr:sp macro="" textlink="">
      <xdr:nvSpPr>
        <xdr:cNvPr id="29935" name="Rectangle 80"/>
        <xdr:cNvSpPr>
          <a:spLocks noChangeAspect="1" noChangeArrowheads="1"/>
        </xdr:cNvSpPr>
      </xdr:nvSpPr>
      <xdr:spPr bwMode="auto">
        <a:xfrm rot="1942617">
          <a:off x="2200275" y="638175"/>
          <a:ext cx="114300" cy="5067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114300</xdr:colOff>
      <xdr:row>4</xdr:row>
      <xdr:rowOff>0</xdr:rowOff>
    </xdr:from>
    <xdr:to>
      <xdr:col>26</xdr:col>
      <xdr:colOff>47625</xdr:colOff>
      <xdr:row>35</xdr:row>
      <xdr:rowOff>28575</xdr:rowOff>
    </xdr:to>
    <xdr:sp macro="" textlink="">
      <xdr:nvSpPr>
        <xdr:cNvPr id="29936" name="Rectangle 84"/>
        <xdr:cNvSpPr>
          <a:spLocks noChangeAspect="1" noChangeArrowheads="1"/>
        </xdr:cNvSpPr>
      </xdr:nvSpPr>
      <xdr:spPr bwMode="auto">
        <a:xfrm rot="-1929644">
          <a:off x="4638675" y="647700"/>
          <a:ext cx="114300" cy="5067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33</xdr:row>
      <xdr:rowOff>85725</xdr:rowOff>
    </xdr:from>
    <xdr:to>
      <xdr:col>4</xdr:col>
      <xdr:colOff>9525</xdr:colOff>
      <xdr:row>46</xdr:row>
      <xdr:rowOff>152400</xdr:rowOff>
    </xdr:to>
    <xdr:cxnSp macro="">
      <xdr:nvCxnSpPr>
        <xdr:cNvPr id="29937" name="AutoShape 98"/>
        <xdr:cNvCxnSpPr>
          <a:cxnSpLocks noChangeShapeType="1"/>
        </xdr:cNvCxnSpPr>
      </xdr:nvCxnSpPr>
      <xdr:spPr bwMode="auto">
        <a:xfrm>
          <a:off x="733425" y="5448300"/>
          <a:ext cx="0" cy="21717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0</xdr:col>
      <xdr:colOff>171450</xdr:colOff>
      <xdr:row>5</xdr:row>
      <xdr:rowOff>152400</xdr:rowOff>
    </xdr:from>
    <xdr:to>
      <xdr:col>1</xdr:col>
      <xdr:colOff>0</xdr:colOff>
      <xdr:row>46</xdr:row>
      <xdr:rowOff>114300</xdr:rowOff>
    </xdr:to>
    <xdr:cxnSp macro="">
      <xdr:nvCxnSpPr>
        <xdr:cNvPr id="29938" name="AutoShape 99"/>
        <xdr:cNvCxnSpPr>
          <a:cxnSpLocks noChangeShapeType="1"/>
        </xdr:cNvCxnSpPr>
      </xdr:nvCxnSpPr>
      <xdr:spPr bwMode="auto">
        <a:xfrm>
          <a:off x="171450" y="962025"/>
          <a:ext cx="9525" cy="6619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9525</xdr:colOff>
      <xdr:row>57</xdr:row>
      <xdr:rowOff>19050</xdr:rowOff>
    </xdr:from>
    <xdr:to>
      <xdr:col>33</xdr:col>
      <xdr:colOff>133350</xdr:colOff>
      <xdr:row>57</xdr:row>
      <xdr:rowOff>19050</xdr:rowOff>
    </xdr:to>
    <xdr:cxnSp macro="">
      <xdr:nvCxnSpPr>
        <xdr:cNvPr id="29939" name="AutoShape 106"/>
        <xdr:cNvCxnSpPr>
          <a:cxnSpLocks noChangeShapeType="1"/>
        </xdr:cNvCxnSpPr>
      </xdr:nvCxnSpPr>
      <xdr:spPr bwMode="auto">
        <a:xfrm flipV="1">
          <a:off x="914400" y="9267825"/>
          <a:ext cx="51911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20</xdr:col>
      <xdr:colOff>114300</xdr:colOff>
      <xdr:row>35</xdr:row>
      <xdr:rowOff>104775</xdr:rowOff>
    </xdr:from>
    <xdr:to>
      <xdr:col>24</xdr:col>
      <xdr:colOff>114300</xdr:colOff>
      <xdr:row>44</xdr:row>
      <xdr:rowOff>85725</xdr:rowOff>
    </xdr:to>
    <xdr:sp macro="" textlink="">
      <xdr:nvSpPr>
        <xdr:cNvPr id="29940" name="Rectangle 138"/>
        <xdr:cNvSpPr>
          <a:spLocks noChangeArrowheads="1"/>
        </xdr:cNvSpPr>
      </xdr:nvSpPr>
      <xdr:spPr bwMode="auto">
        <a:xfrm>
          <a:off x="3733800" y="5791200"/>
          <a:ext cx="723900" cy="1438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142875</xdr:colOff>
      <xdr:row>44</xdr:row>
      <xdr:rowOff>57150</xdr:rowOff>
    </xdr:from>
    <xdr:to>
      <xdr:col>31</xdr:col>
      <xdr:colOff>85725</xdr:colOff>
      <xdr:row>45</xdr:row>
      <xdr:rowOff>114300</xdr:rowOff>
    </xdr:to>
    <xdr:sp macro="" textlink="">
      <xdr:nvSpPr>
        <xdr:cNvPr id="29941" name="Rectangle 129"/>
        <xdr:cNvSpPr>
          <a:spLocks noChangeArrowheads="1"/>
        </xdr:cNvSpPr>
      </xdr:nvSpPr>
      <xdr:spPr bwMode="auto">
        <a:xfrm>
          <a:off x="1228725" y="7200900"/>
          <a:ext cx="44672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133350</xdr:colOff>
      <xdr:row>56</xdr:row>
      <xdr:rowOff>0</xdr:rowOff>
    </xdr:from>
    <xdr:to>
      <xdr:col>31</xdr:col>
      <xdr:colOff>104775</xdr:colOff>
      <xdr:row>56</xdr:row>
      <xdr:rowOff>0</xdr:rowOff>
    </xdr:to>
    <xdr:cxnSp macro="">
      <xdr:nvCxnSpPr>
        <xdr:cNvPr id="29942" name="AutoShape 83"/>
        <xdr:cNvCxnSpPr>
          <a:cxnSpLocks noChangeShapeType="1"/>
        </xdr:cNvCxnSpPr>
      </xdr:nvCxnSpPr>
      <xdr:spPr bwMode="auto">
        <a:xfrm flipV="1">
          <a:off x="1219200" y="9086850"/>
          <a:ext cx="44958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</xdr:col>
      <xdr:colOff>152400</xdr:colOff>
      <xdr:row>54</xdr:row>
      <xdr:rowOff>0</xdr:rowOff>
    </xdr:from>
    <xdr:to>
      <xdr:col>19</xdr:col>
      <xdr:colOff>28575</xdr:colOff>
      <xdr:row>54</xdr:row>
      <xdr:rowOff>0</xdr:rowOff>
    </xdr:to>
    <xdr:cxnSp macro="">
      <xdr:nvCxnSpPr>
        <xdr:cNvPr id="29943" name="AutoShape 125"/>
        <xdr:cNvCxnSpPr>
          <a:cxnSpLocks noChangeShapeType="1"/>
        </xdr:cNvCxnSpPr>
      </xdr:nvCxnSpPr>
      <xdr:spPr bwMode="auto">
        <a:xfrm>
          <a:off x="1238250" y="8763000"/>
          <a:ext cx="22288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19</xdr:col>
      <xdr:colOff>85725</xdr:colOff>
      <xdr:row>55</xdr:row>
      <xdr:rowOff>0</xdr:rowOff>
    </xdr:from>
    <xdr:to>
      <xdr:col>31</xdr:col>
      <xdr:colOff>76200</xdr:colOff>
      <xdr:row>55</xdr:row>
      <xdr:rowOff>0</xdr:rowOff>
    </xdr:to>
    <xdr:cxnSp macro="">
      <xdr:nvCxnSpPr>
        <xdr:cNvPr id="29944" name="AutoShape 128"/>
        <xdr:cNvCxnSpPr>
          <a:cxnSpLocks noChangeShapeType="1"/>
        </xdr:cNvCxnSpPr>
      </xdr:nvCxnSpPr>
      <xdr:spPr bwMode="auto">
        <a:xfrm flipV="1">
          <a:off x="3524250" y="8924925"/>
          <a:ext cx="21621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</xdr:col>
      <xdr:colOff>95250</xdr:colOff>
      <xdr:row>45</xdr:row>
      <xdr:rowOff>0</xdr:rowOff>
    </xdr:from>
    <xdr:to>
      <xdr:col>8</xdr:col>
      <xdr:colOff>19050</xdr:colOff>
      <xdr:row>46</xdr:row>
      <xdr:rowOff>123825</xdr:rowOff>
    </xdr:to>
    <xdr:sp macro="" textlink="">
      <xdr:nvSpPr>
        <xdr:cNvPr id="29945" name="Oval 112"/>
        <xdr:cNvSpPr>
          <a:spLocks noChangeAspect="1" noChangeArrowheads="1"/>
        </xdr:cNvSpPr>
      </xdr:nvSpPr>
      <xdr:spPr bwMode="auto">
        <a:xfrm>
          <a:off x="1181100" y="7305675"/>
          <a:ext cx="285750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57150</xdr:colOff>
      <xdr:row>46</xdr:row>
      <xdr:rowOff>142875</xdr:rowOff>
    </xdr:from>
    <xdr:to>
      <xdr:col>8</xdr:col>
      <xdr:colOff>0</xdr:colOff>
      <xdr:row>49</xdr:row>
      <xdr:rowOff>133350</xdr:rowOff>
    </xdr:to>
    <xdr:sp macro="" textlink="">
      <xdr:nvSpPr>
        <xdr:cNvPr id="29946" name="Rectangle 115"/>
        <xdr:cNvSpPr>
          <a:spLocks noChangeAspect="1" noChangeArrowheads="1"/>
        </xdr:cNvSpPr>
      </xdr:nvSpPr>
      <xdr:spPr bwMode="auto">
        <a:xfrm>
          <a:off x="1143000" y="7610475"/>
          <a:ext cx="304800" cy="4762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133350</xdr:colOff>
      <xdr:row>45</xdr:row>
      <xdr:rowOff>9525</xdr:rowOff>
    </xdr:from>
    <xdr:to>
      <xdr:col>20</xdr:col>
      <xdr:colOff>9525</xdr:colOff>
      <xdr:row>46</xdr:row>
      <xdr:rowOff>76200</xdr:rowOff>
    </xdr:to>
    <xdr:sp macro="" textlink="">
      <xdr:nvSpPr>
        <xdr:cNvPr id="29947" name="Oval 113"/>
        <xdr:cNvSpPr>
          <a:spLocks noChangeAspect="1" noChangeArrowheads="1"/>
        </xdr:cNvSpPr>
      </xdr:nvSpPr>
      <xdr:spPr bwMode="auto">
        <a:xfrm>
          <a:off x="3390900" y="731520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95250</xdr:colOff>
      <xdr:row>46</xdr:row>
      <xdr:rowOff>133350</xdr:rowOff>
    </xdr:from>
    <xdr:to>
      <xdr:col>20</xdr:col>
      <xdr:colOff>66675</xdr:colOff>
      <xdr:row>49</xdr:row>
      <xdr:rowOff>142875</xdr:rowOff>
    </xdr:to>
    <xdr:sp macro="" textlink="">
      <xdr:nvSpPr>
        <xdr:cNvPr id="29948" name="Rectangle 116"/>
        <xdr:cNvSpPr>
          <a:spLocks noChangeAspect="1" noChangeArrowheads="1"/>
        </xdr:cNvSpPr>
      </xdr:nvSpPr>
      <xdr:spPr bwMode="auto">
        <a:xfrm>
          <a:off x="3352800" y="7600950"/>
          <a:ext cx="333375" cy="49530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47625</xdr:colOff>
      <xdr:row>45</xdr:row>
      <xdr:rowOff>9525</xdr:rowOff>
    </xdr:from>
    <xdr:to>
      <xdr:col>31</xdr:col>
      <xdr:colOff>161925</xdr:colOff>
      <xdr:row>46</xdr:row>
      <xdr:rowOff>133350</xdr:rowOff>
    </xdr:to>
    <xdr:sp macro="" textlink="">
      <xdr:nvSpPr>
        <xdr:cNvPr id="29949" name="Oval 114"/>
        <xdr:cNvSpPr>
          <a:spLocks noChangeAspect="1" noChangeArrowheads="1"/>
        </xdr:cNvSpPr>
      </xdr:nvSpPr>
      <xdr:spPr bwMode="auto">
        <a:xfrm>
          <a:off x="5476875" y="7315200"/>
          <a:ext cx="29527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66675</xdr:colOff>
      <xdr:row>46</xdr:row>
      <xdr:rowOff>152400</xdr:rowOff>
    </xdr:from>
    <xdr:to>
      <xdr:col>32</xdr:col>
      <xdr:colOff>57150</xdr:colOff>
      <xdr:row>50</xdr:row>
      <xdr:rowOff>0</xdr:rowOff>
    </xdr:to>
    <xdr:sp macro="" textlink="">
      <xdr:nvSpPr>
        <xdr:cNvPr id="29950" name="Rectangle 117"/>
        <xdr:cNvSpPr>
          <a:spLocks noChangeAspect="1" noChangeArrowheads="1"/>
        </xdr:cNvSpPr>
      </xdr:nvSpPr>
      <xdr:spPr bwMode="auto">
        <a:xfrm>
          <a:off x="5495925" y="7620000"/>
          <a:ext cx="352425" cy="49530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161925</xdr:colOff>
      <xdr:row>34</xdr:row>
      <xdr:rowOff>28575</xdr:rowOff>
    </xdr:from>
    <xdr:to>
      <xdr:col>31</xdr:col>
      <xdr:colOff>85725</xdr:colOff>
      <xdr:row>44</xdr:row>
      <xdr:rowOff>133350</xdr:rowOff>
    </xdr:to>
    <xdr:sp macro="" textlink="">
      <xdr:nvSpPr>
        <xdr:cNvPr id="29951" name="Rectangle 136"/>
        <xdr:cNvSpPr>
          <a:spLocks noChangeArrowheads="1"/>
        </xdr:cNvSpPr>
      </xdr:nvSpPr>
      <xdr:spPr bwMode="auto">
        <a:xfrm>
          <a:off x="5591175" y="5553075"/>
          <a:ext cx="1047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9525</xdr:colOff>
      <xdr:row>34</xdr:row>
      <xdr:rowOff>19050</xdr:rowOff>
    </xdr:from>
    <xdr:to>
      <xdr:col>19</xdr:col>
      <xdr:colOff>114300</xdr:colOff>
      <xdr:row>44</xdr:row>
      <xdr:rowOff>123825</xdr:rowOff>
    </xdr:to>
    <xdr:sp macro="" textlink="">
      <xdr:nvSpPr>
        <xdr:cNvPr id="29952" name="Rectangle 134"/>
        <xdr:cNvSpPr>
          <a:spLocks noChangeArrowheads="1"/>
        </xdr:cNvSpPr>
      </xdr:nvSpPr>
      <xdr:spPr bwMode="auto">
        <a:xfrm>
          <a:off x="3448050" y="5543550"/>
          <a:ext cx="1047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28575</xdr:colOff>
      <xdr:row>34</xdr:row>
      <xdr:rowOff>38100</xdr:rowOff>
    </xdr:from>
    <xdr:to>
      <xdr:col>25</xdr:col>
      <xdr:colOff>133350</xdr:colOff>
      <xdr:row>44</xdr:row>
      <xdr:rowOff>142875</xdr:rowOff>
    </xdr:to>
    <xdr:sp macro="" textlink="">
      <xdr:nvSpPr>
        <xdr:cNvPr id="29953" name="Rectangle 135"/>
        <xdr:cNvSpPr>
          <a:spLocks noChangeArrowheads="1"/>
        </xdr:cNvSpPr>
      </xdr:nvSpPr>
      <xdr:spPr bwMode="auto">
        <a:xfrm>
          <a:off x="4552950" y="5562600"/>
          <a:ext cx="1047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34</xdr:row>
      <xdr:rowOff>28575</xdr:rowOff>
    </xdr:from>
    <xdr:to>
      <xdr:col>13</xdr:col>
      <xdr:colOff>104775</xdr:colOff>
      <xdr:row>44</xdr:row>
      <xdr:rowOff>133350</xdr:rowOff>
    </xdr:to>
    <xdr:sp macro="" textlink="">
      <xdr:nvSpPr>
        <xdr:cNvPr id="29954" name="Rectangle 137"/>
        <xdr:cNvSpPr>
          <a:spLocks noChangeArrowheads="1"/>
        </xdr:cNvSpPr>
      </xdr:nvSpPr>
      <xdr:spPr bwMode="auto">
        <a:xfrm>
          <a:off x="2352675" y="5553075"/>
          <a:ext cx="1047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161925</xdr:colOff>
      <xdr:row>34</xdr:row>
      <xdr:rowOff>9525</xdr:rowOff>
    </xdr:from>
    <xdr:to>
      <xdr:col>7</xdr:col>
      <xdr:colOff>85725</xdr:colOff>
      <xdr:row>44</xdr:row>
      <xdr:rowOff>114300</xdr:rowOff>
    </xdr:to>
    <xdr:sp macro="" textlink="">
      <xdr:nvSpPr>
        <xdr:cNvPr id="29955" name="Rectangle 111"/>
        <xdr:cNvSpPr>
          <a:spLocks noChangeArrowheads="1"/>
        </xdr:cNvSpPr>
      </xdr:nvSpPr>
      <xdr:spPr bwMode="auto">
        <a:xfrm>
          <a:off x="1247775" y="5534025"/>
          <a:ext cx="1047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152400</xdr:colOff>
      <xdr:row>44</xdr:row>
      <xdr:rowOff>123825</xdr:rowOff>
    </xdr:from>
    <xdr:to>
      <xdr:col>31</xdr:col>
      <xdr:colOff>95250</xdr:colOff>
      <xdr:row>45</xdr:row>
      <xdr:rowOff>66675</xdr:rowOff>
    </xdr:to>
    <xdr:sp macro="" textlink="">
      <xdr:nvSpPr>
        <xdr:cNvPr id="29956" name="Rectangle 139"/>
        <xdr:cNvSpPr>
          <a:spLocks noChangeArrowheads="1"/>
        </xdr:cNvSpPr>
      </xdr:nvSpPr>
      <xdr:spPr bwMode="auto">
        <a:xfrm>
          <a:off x="1238250" y="7267575"/>
          <a:ext cx="446722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</xdr:colOff>
      <xdr:row>46</xdr:row>
      <xdr:rowOff>19050</xdr:rowOff>
    </xdr:from>
    <xdr:to>
      <xdr:col>11</xdr:col>
      <xdr:colOff>133350</xdr:colOff>
      <xdr:row>49</xdr:row>
      <xdr:rowOff>28575</xdr:rowOff>
    </xdr:to>
    <xdr:grpSp>
      <xdr:nvGrpSpPr>
        <xdr:cNvPr id="29957" name="Group 427"/>
        <xdr:cNvGrpSpPr>
          <a:grpSpLocks/>
        </xdr:cNvGrpSpPr>
      </xdr:nvGrpSpPr>
      <xdr:grpSpPr bwMode="auto">
        <a:xfrm>
          <a:off x="1847850" y="7486650"/>
          <a:ext cx="276225" cy="495300"/>
          <a:chOff x="194" y="786"/>
          <a:chExt cx="29" cy="52"/>
        </a:xfrm>
      </xdr:grpSpPr>
      <xdr:grpSp>
        <xdr:nvGrpSpPr>
          <xdr:cNvPr id="30209" name="Group 141"/>
          <xdr:cNvGrpSpPr>
            <a:grpSpLocks/>
          </xdr:cNvGrpSpPr>
        </xdr:nvGrpSpPr>
        <xdr:grpSpPr bwMode="auto">
          <a:xfrm>
            <a:off x="194" y="786"/>
            <a:ext cx="29" cy="16"/>
            <a:chOff x="605" y="99"/>
            <a:chExt cx="29" cy="16"/>
          </a:xfrm>
        </xdr:grpSpPr>
        <xdr:grpSp>
          <xdr:nvGrpSpPr>
            <xdr:cNvPr id="30224" name="Group 142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228" name="Rectangle 143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29" name="Rectangle 144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225" name="Group 145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226" name="Rectangle 146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27" name="Rectangle 147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210" name="Group 148"/>
          <xdr:cNvGrpSpPr>
            <a:grpSpLocks/>
          </xdr:cNvGrpSpPr>
        </xdr:nvGrpSpPr>
        <xdr:grpSpPr bwMode="auto">
          <a:xfrm>
            <a:off x="194" y="804"/>
            <a:ext cx="29" cy="16"/>
            <a:chOff x="605" y="99"/>
            <a:chExt cx="29" cy="16"/>
          </a:xfrm>
        </xdr:grpSpPr>
        <xdr:grpSp>
          <xdr:nvGrpSpPr>
            <xdr:cNvPr id="30218" name="Group 149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222" name="Rectangle 150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23" name="Rectangle 151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219" name="Group 152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220" name="Rectangle 153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21" name="Rectangle 154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211" name="Group 155"/>
          <xdr:cNvGrpSpPr>
            <a:grpSpLocks/>
          </xdr:cNvGrpSpPr>
        </xdr:nvGrpSpPr>
        <xdr:grpSpPr bwMode="auto">
          <a:xfrm>
            <a:off x="194" y="822"/>
            <a:ext cx="29" cy="16"/>
            <a:chOff x="605" y="99"/>
            <a:chExt cx="29" cy="16"/>
          </a:xfrm>
        </xdr:grpSpPr>
        <xdr:grpSp>
          <xdr:nvGrpSpPr>
            <xdr:cNvPr id="30212" name="Group 156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216" name="Rectangle 157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17" name="Rectangle 158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213" name="Group 159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214" name="Rectangle 160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15" name="Rectangle 161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161925</xdr:colOff>
      <xdr:row>49</xdr:row>
      <xdr:rowOff>38100</xdr:rowOff>
    </xdr:from>
    <xdr:to>
      <xdr:col>12</xdr:col>
      <xdr:colOff>19050</xdr:colOff>
      <xdr:row>49</xdr:row>
      <xdr:rowOff>95250</xdr:rowOff>
    </xdr:to>
    <xdr:sp macro="" textlink="">
      <xdr:nvSpPr>
        <xdr:cNvPr id="29958" name="Rectangle 162"/>
        <xdr:cNvSpPr>
          <a:spLocks noChangeArrowheads="1"/>
        </xdr:cNvSpPr>
      </xdr:nvSpPr>
      <xdr:spPr bwMode="auto">
        <a:xfrm>
          <a:off x="1790700" y="7991475"/>
          <a:ext cx="400050" cy="571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49</xdr:row>
      <xdr:rowOff>95250</xdr:rowOff>
    </xdr:from>
    <xdr:to>
      <xdr:col>12</xdr:col>
      <xdr:colOff>95250</xdr:colOff>
      <xdr:row>52</xdr:row>
      <xdr:rowOff>28575</xdr:rowOff>
    </xdr:to>
    <xdr:sp macro="" textlink="">
      <xdr:nvSpPr>
        <xdr:cNvPr id="29959" name="Rectangle 163" descr="5%"/>
        <xdr:cNvSpPr>
          <a:spLocks noChangeArrowheads="1"/>
        </xdr:cNvSpPr>
      </xdr:nvSpPr>
      <xdr:spPr bwMode="auto">
        <a:xfrm>
          <a:off x="1704975" y="8048625"/>
          <a:ext cx="561975" cy="419100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123825</xdr:colOff>
      <xdr:row>45</xdr:row>
      <xdr:rowOff>76200</xdr:rowOff>
    </xdr:from>
    <xdr:to>
      <xdr:col>11</xdr:col>
      <xdr:colOff>47625</xdr:colOff>
      <xdr:row>46</xdr:row>
      <xdr:rowOff>19050</xdr:rowOff>
    </xdr:to>
    <xdr:sp macro="" textlink="">
      <xdr:nvSpPr>
        <xdr:cNvPr id="29960" name="Rectangle 164"/>
        <xdr:cNvSpPr>
          <a:spLocks noChangeArrowheads="1"/>
        </xdr:cNvSpPr>
      </xdr:nvSpPr>
      <xdr:spPr bwMode="auto">
        <a:xfrm>
          <a:off x="1933575" y="738187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104775</xdr:colOff>
      <xdr:row>46</xdr:row>
      <xdr:rowOff>28575</xdr:rowOff>
    </xdr:from>
    <xdr:to>
      <xdr:col>16</xdr:col>
      <xdr:colOff>19050</xdr:colOff>
      <xdr:row>49</xdr:row>
      <xdr:rowOff>38100</xdr:rowOff>
    </xdr:to>
    <xdr:grpSp>
      <xdr:nvGrpSpPr>
        <xdr:cNvPr id="29961" name="Group 426"/>
        <xdr:cNvGrpSpPr>
          <a:grpSpLocks/>
        </xdr:cNvGrpSpPr>
      </xdr:nvGrpSpPr>
      <xdr:grpSpPr bwMode="auto">
        <a:xfrm>
          <a:off x="2638425" y="7496175"/>
          <a:ext cx="276225" cy="495300"/>
          <a:chOff x="277" y="787"/>
          <a:chExt cx="29" cy="52"/>
        </a:xfrm>
      </xdr:grpSpPr>
      <xdr:grpSp>
        <xdr:nvGrpSpPr>
          <xdr:cNvPr id="30188" name="Group 168"/>
          <xdr:cNvGrpSpPr>
            <a:grpSpLocks/>
          </xdr:cNvGrpSpPr>
        </xdr:nvGrpSpPr>
        <xdr:grpSpPr bwMode="auto">
          <a:xfrm>
            <a:off x="277" y="787"/>
            <a:ext cx="29" cy="16"/>
            <a:chOff x="605" y="99"/>
            <a:chExt cx="29" cy="16"/>
          </a:xfrm>
        </xdr:grpSpPr>
        <xdr:grpSp>
          <xdr:nvGrpSpPr>
            <xdr:cNvPr id="30203" name="Group 169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207" name="Rectangle 170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08" name="Rectangle 171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204" name="Group 172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205" name="Rectangle 173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06" name="Rectangle 174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189" name="Group 175"/>
          <xdr:cNvGrpSpPr>
            <a:grpSpLocks/>
          </xdr:cNvGrpSpPr>
        </xdr:nvGrpSpPr>
        <xdr:grpSpPr bwMode="auto">
          <a:xfrm>
            <a:off x="277" y="805"/>
            <a:ext cx="29" cy="16"/>
            <a:chOff x="605" y="99"/>
            <a:chExt cx="29" cy="16"/>
          </a:xfrm>
        </xdr:grpSpPr>
        <xdr:grpSp>
          <xdr:nvGrpSpPr>
            <xdr:cNvPr id="30197" name="Group 176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201" name="Rectangle 177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02" name="Rectangle 178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198" name="Group 179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199" name="Rectangle 180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200" name="Rectangle 181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190" name="Group 182"/>
          <xdr:cNvGrpSpPr>
            <a:grpSpLocks/>
          </xdr:cNvGrpSpPr>
        </xdr:nvGrpSpPr>
        <xdr:grpSpPr bwMode="auto">
          <a:xfrm>
            <a:off x="277" y="823"/>
            <a:ext cx="29" cy="16"/>
            <a:chOff x="605" y="99"/>
            <a:chExt cx="29" cy="16"/>
          </a:xfrm>
        </xdr:grpSpPr>
        <xdr:grpSp>
          <xdr:nvGrpSpPr>
            <xdr:cNvPr id="30191" name="Group 183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195" name="Rectangle 184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96" name="Rectangle 185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192" name="Group 186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193" name="Rectangle 187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94" name="Rectangle 188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14</xdr:col>
      <xdr:colOff>47625</xdr:colOff>
      <xdr:row>49</xdr:row>
      <xdr:rowOff>47625</xdr:rowOff>
    </xdr:from>
    <xdr:to>
      <xdr:col>16</xdr:col>
      <xdr:colOff>85725</xdr:colOff>
      <xdr:row>49</xdr:row>
      <xdr:rowOff>104775</xdr:rowOff>
    </xdr:to>
    <xdr:sp macro="" textlink="">
      <xdr:nvSpPr>
        <xdr:cNvPr id="29962" name="Rectangle 189"/>
        <xdr:cNvSpPr>
          <a:spLocks noChangeArrowheads="1"/>
        </xdr:cNvSpPr>
      </xdr:nvSpPr>
      <xdr:spPr bwMode="auto">
        <a:xfrm>
          <a:off x="2581275" y="8001000"/>
          <a:ext cx="400050" cy="571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142875</xdr:colOff>
      <xdr:row>49</xdr:row>
      <xdr:rowOff>104775</xdr:rowOff>
    </xdr:from>
    <xdr:to>
      <xdr:col>16</xdr:col>
      <xdr:colOff>161925</xdr:colOff>
      <xdr:row>52</xdr:row>
      <xdr:rowOff>38100</xdr:rowOff>
    </xdr:to>
    <xdr:sp macro="" textlink="">
      <xdr:nvSpPr>
        <xdr:cNvPr id="29963" name="Rectangle 190" descr="5%"/>
        <xdr:cNvSpPr>
          <a:spLocks noChangeArrowheads="1"/>
        </xdr:cNvSpPr>
      </xdr:nvSpPr>
      <xdr:spPr bwMode="auto">
        <a:xfrm>
          <a:off x="2495550" y="8058150"/>
          <a:ext cx="561975" cy="419100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9525</xdr:colOff>
      <xdr:row>45</xdr:row>
      <xdr:rowOff>85725</xdr:rowOff>
    </xdr:from>
    <xdr:to>
      <xdr:col>15</xdr:col>
      <xdr:colOff>114300</xdr:colOff>
      <xdr:row>46</xdr:row>
      <xdr:rowOff>28575</xdr:rowOff>
    </xdr:to>
    <xdr:sp macro="" textlink="">
      <xdr:nvSpPr>
        <xdr:cNvPr id="29964" name="Rectangle 191"/>
        <xdr:cNvSpPr>
          <a:spLocks noChangeArrowheads="1"/>
        </xdr:cNvSpPr>
      </xdr:nvSpPr>
      <xdr:spPr bwMode="auto">
        <a:xfrm>
          <a:off x="2724150" y="739140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46</xdr:row>
      <xdr:rowOff>9525</xdr:rowOff>
    </xdr:from>
    <xdr:to>
      <xdr:col>23</xdr:col>
      <xdr:colOff>123825</xdr:colOff>
      <xdr:row>49</xdr:row>
      <xdr:rowOff>19050</xdr:rowOff>
    </xdr:to>
    <xdr:grpSp>
      <xdr:nvGrpSpPr>
        <xdr:cNvPr id="29965" name="Group 425"/>
        <xdr:cNvGrpSpPr>
          <a:grpSpLocks/>
        </xdr:cNvGrpSpPr>
      </xdr:nvGrpSpPr>
      <xdr:grpSpPr bwMode="auto">
        <a:xfrm>
          <a:off x="4010025" y="7477125"/>
          <a:ext cx="276225" cy="495300"/>
          <a:chOff x="421" y="785"/>
          <a:chExt cx="29" cy="52"/>
        </a:xfrm>
      </xdr:grpSpPr>
      <xdr:grpSp>
        <xdr:nvGrpSpPr>
          <xdr:cNvPr id="30167" name="Group 194"/>
          <xdr:cNvGrpSpPr>
            <a:grpSpLocks/>
          </xdr:cNvGrpSpPr>
        </xdr:nvGrpSpPr>
        <xdr:grpSpPr bwMode="auto">
          <a:xfrm>
            <a:off x="421" y="785"/>
            <a:ext cx="29" cy="16"/>
            <a:chOff x="605" y="99"/>
            <a:chExt cx="29" cy="16"/>
          </a:xfrm>
        </xdr:grpSpPr>
        <xdr:grpSp>
          <xdr:nvGrpSpPr>
            <xdr:cNvPr id="30182" name="Group 195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186" name="Rectangle 196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87" name="Rectangle 197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183" name="Group 198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184" name="Rectangle 19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85" name="Rectangle 20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168" name="Group 201"/>
          <xdr:cNvGrpSpPr>
            <a:grpSpLocks/>
          </xdr:cNvGrpSpPr>
        </xdr:nvGrpSpPr>
        <xdr:grpSpPr bwMode="auto">
          <a:xfrm>
            <a:off x="421" y="803"/>
            <a:ext cx="29" cy="16"/>
            <a:chOff x="605" y="99"/>
            <a:chExt cx="29" cy="16"/>
          </a:xfrm>
        </xdr:grpSpPr>
        <xdr:grpSp>
          <xdr:nvGrpSpPr>
            <xdr:cNvPr id="30176" name="Group 202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180" name="Rectangle 203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81" name="Rectangle 204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177" name="Group 205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178" name="Rectangle 206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79" name="Rectangle 207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169" name="Group 208"/>
          <xdr:cNvGrpSpPr>
            <a:grpSpLocks/>
          </xdr:cNvGrpSpPr>
        </xdr:nvGrpSpPr>
        <xdr:grpSpPr bwMode="auto">
          <a:xfrm>
            <a:off x="421" y="821"/>
            <a:ext cx="29" cy="16"/>
            <a:chOff x="605" y="99"/>
            <a:chExt cx="29" cy="16"/>
          </a:xfrm>
        </xdr:grpSpPr>
        <xdr:grpSp>
          <xdr:nvGrpSpPr>
            <xdr:cNvPr id="30170" name="Group 209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174" name="Rectangle 210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75" name="Rectangle 211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171" name="Group 212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172" name="Rectangle 213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73" name="Rectangle 214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21</xdr:col>
      <xdr:colOff>152400</xdr:colOff>
      <xdr:row>49</xdr:row>
      <xdr:rowOff>28575</xdr:rowOff>
    </xdr:from>
    <xdr:to>
      <xdr:col>24</xdr:col>
      <xdr:colOff>9525</xdr:colOff>
      <xdr:row>49</xdr:row>
      <xdr:rowOff>85725</xdr:rowOff>
    </xdr:to>
    <xdr:sp macro="" textlink="">
      <xdr:nvSpPr>
        <xdr:cNvPr id="29966" name="Rectangle 215"/>
        <xdr:cNvSpPr>
          <a:spLocks noChangeArrowheads="1"/>
        </xdr:cNvSpPr>
      </xdr:nvSpPr>
      <xdr:spPr bwMode="auto">
        <a:xfrm>
          <a:off x="3952875" y="7981950"/>
          <a:ext cx="400050" cy="571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66675</xdr:colOff>
      <xdr:row>49</xdr:row>
      <xdr:rowOff>85725</xdr:rowOff>
    </xdr:from>
    <xdr:to>
      <xdr:col>24</xdr:col>
      <xdr:colOff>85725</xdr:colOff>
      <xdr:row>52</xdr:row>
      <xdr:rowOff>19050</xdr:rowOff>
    </xdr:to>
    <xdr:sp macro="" textlink="">
      <xdr:nvSpPr>
        <xdr:cNvPr id="29967" name="Rectangle 216" descr="5%"/>
        <xdr:cNvSpPr>
          <a:spLocks noChangeArrowheads="1"/>
        </xdr:cNvSpPr>
      </xdr:nvSpPr>
      <xdr:spPr bwMode="auto">
        <a:xfrm>
          <a:off x="3867150" y="8039100"/>
          <a:ext cx="561975" cy="419100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114300</xdr:colOff>
      <xdr:row>45</xdr:row>
      <xdr:rowOff>66675</xdr:rowOff>
    </xdr:from>
    <xdr:to>
      <xdr:col>23</xdr:col>
      <xdr:colOff>38100</xdr:colOff>
      <xdr:row>46</xdr:row>
      <xdr:rowOff>9525</xdr:rowOff>
    </xdr:to>
    <xdr:sp macro="" textlink="">
      <xdr:nvSpPr>
        <xdr:cNvPr id="29968" name="Rectangle 217"/>
        <xdr:cNvSpPr>
          <a:spLocks noChangeArrowheads="1"/>
        </xdr:cNvSpPr>
      </xdr:nvSpPr>
      <xdr:spPr bwMode="auto">
        <a:xfrm>
          <a:off x="4095750" y="73723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123825</xdr:colOff>
      <xdr:row>46</xdr:row>
      <xdr:rowOff>9525</xdr:rowOff>
    </xdr:from>
    <xdr:to>
      <xdr:col>28</xdr:col>
      <xdr:colOff>38100</xdr:colOff>
      <xdr:row>49</xdr:row>
      <xdr:rowOff>19050</xdr:rowOff>
    </xdr:to>
    <xdr:grpSp>
      <xdr:nvGrpSpPr>
        <xdr:cNvPr id="29969" name="Group 428"/>
        <xdr:cNvGrpSpPr>
          <a:grpSpLocks/>
        </xdr:cNvGrpSpPr>
      </xdr:nvGrpSpPr>
      <xdr:grpSpPr bwMode="auto">
        <a:xfrm>
          <a:off x="4829175" y="7477125"/>
          <a:ext cx="276225" cy="495300"/>
          <a:chOff x="507" y="785"/>
          <a:chExt cx="29" cy="52"/>
        </a:xfrm>
      </xdr:grpSpPr>
      <xdr:grpSp>
        <xdr:nvGrpSpPr>
          <xdr:cNvPr id="30146" name="Group 220"/>
          <xdr:cNvGrpSpPr>
            <a:grpSpLocks/>
          </xdr:cNvGrpSpPr>
        </xdr:nvGrpSpPr>
        <xdr:grpSpPr bwMode="auto">
          <a:xfrm>
            <a:off x="507" y="785"/>
            <a:ext cx="29" cy="16"/>
            <a:chOff x="605" y="99"/>
            <a:chExt cx="29" cy="16"/>
          </a:xfrm>
        </xdr:grpSpPr>
        <xdr:grpSp>
          <xdr:nvGrpSpPr>
            <xdr:cNvPr id="30161" name="Group 221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165" name="Rectangle 222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66" name="Rectangle 223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162" name="Group 224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163" name="Rectangle 225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64" name="Rectangle 226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147" name="Group 227"/>
          <xdr:cNvGrpSpPr>
            <a:grpSpLocks/>
          </xdr:cNvGrpSpPr>
        </xdr:nvGrpSpPr>
        <xdr:grpSpPr bwMode="auto">
          <a:xfrm>
            <a:off x="507" y="803"/>
            <a:ext cx="29" cy="16"/>
            <a:chOff x="605" y="99"/>
            <a:chExt cx="29" cy="16"/>
          </a:xfrm>
        </xdr:grpSpPr>
        <xdr:grpSp>
          <xdr:nvGrpSpPr>
            <xdr:cNvPr id="30155" name="Group 228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159" name="Rectangle 229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60" name="Rectangle 230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156" name="Group 231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157" name="Rectangle 232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58" name="Rectangle 233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148" name="Group 234"/>
          <xdr:cNvGrpSpPr>
            <a:grpSpLocks/>
          </xdr:cNvGrpSpPr>
        </xdr:nvGrpSpPr>
        <xdr:grpSpPr bwMode="auto">
          <a:xfrm>
            <a:off x="507" y="821"/>
            <a:ext cx="29" cy="16"/>
            <a:chOff x="605" y="99"/>
            <a:chExt cx="29" cy="16"/>
          </a:xfrm>
        </xdr:grpSpPr>
        <xdr:grpSp>
          <xdr:nvGrpSpPr>
            <xdr:cNvPr id="30149" name="Group 235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153" name="Rectangle 236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54" name="Rectangle 237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150" name="Group 238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151" name="Rectangle 23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152" name="Rectangle 24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6600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26</xdr:col>
      <xdr:colOff>66675</xdr:colOff>
      <xdr:row>49</xdr:row>
      <xdr:rowOff>28575</xdr:rowOff>
    </xdr:from>
    <xdr:to>
      <xdr:col>28</xdr:col>
      <xdr:colOff>104775</xdr:colOff>
      <xdr:row>49</xdr:row>
      <xdr:rowOff>85725</xdr:rowOff>
    </xdr:to>
    <xdr:sp macro="" textlink="">
      <xdr:nvSpPr>
        <xdr:cNvPr id="29970" name="Rectangle 241"/>
        <xdr:cNvSpPr>
          <a:spLocks noChangeArrowheads="1"/>
        </xdr:cNvSpPr>
      </xdr:nvSpPr>
      <xdr:spPr bwMode="auto">
        <a:xfrm>
          <a:off x="4772025" y="7981950"/>
          <a:ext cx="400050" cy="571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161925</xdr:colOff>
      <xdr:row>49</xdr:row>
      <xdr:rowOff>85725</xdr:rowOff>
    </xdr:from>
    <xdr:to>
      <xdr:col>29</xdr:col>
      <xdr:colOff>0</xdr:colOff>
      <xdr:row>52</xdr:row>
      <xdr:rowOff>19050</xdr:rowOff>
    </xdr:to>
    <xdr:sp macro="" textlink="">
      <xdr:nvSpPr>
        <xdr:cNvPr id="29971" name="Rectangle 242" descr="5%"/>
        <xdr:cNvSpPr>
          <a:spLocks noChangeArrowheads="1"/>
        </xdr:cNvSpPr>
      </xdr:nvSpPr>
      <xdr:spPr bwMode="auto">
        <a:xfrm>
          <a:off x="4686300" y="8039100"/>
          <a:ext cx="561975" cy="419100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28575</xdr:colOff>
      <xdr:row>45</xdr:row>
      <xdr:rowOff>66675</xdr:rowOff>
    </xdr:from>
    <xdr:to>
      <xdr:col>27</xdr:col>
      <xdr:colOff>133350</xdr:colOff>
      <xdr:row>46</xdr:row>
      <xdr:rowOff>9525</xdr:rowOff>
    </xdr:to>
    <xdr:sp macro="" textlink="">
      <xdr:nvSpPr>
        <xdr:cNvPr id="29972" name="Rectangle 243"/>
        <xdr:cNvSpPr>
          <a:spLocks noChangeArrowheads="1"/>
        </xdr:cNvSpPr>
      </xdr:nvSpPr>
      <xdr:spPr bwMode="auto">
        <a:xfrm>
          <a:off x="4914900" y="73723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104775</xdr:colOff>
      <xdr:row>32</xdr:row>
      <xdr:rowOff>95250</xdr:rowOff>
    </xdr:from>
    <xdr:to>
      <xdr:col>13</xdr:col>
      <xdr:colOff>114300</xdr:colOff>
      <xdr:row>44</xdr:row>
      <xdr:rowOff>85725</xdr:rowOff>
    </xdr:to>
    <xdr:grpSp>
      <xdr:nvGrpSpPr>
        <xdr:cNvPr id="29973" name="Group 267"/>
        <xdr:cNvGrpSpPr>
          <a:grpSpLocks/>
        </xdr:cNvGrpSpPr>
      </xdr:nvGrpSpPr>
      <xdr:grpSpPr bwMode="auto">
        <a:xfrm>
          <a:off x="1371600" y="5295900"/>
          <a:ext cx="1095375" cy="1933575"/>
          <a:chOff x="629" y="518"/>
          <a:chExt cx="115" cy="203"/>
        </a:xfrm>
      </xdr:grpSpPr>
      <xdr:sp macro="" textlink="">
        <xdr:nvSpPr>
          <xdr:cNvPr id="30132" name="AutoShape 245"/>
          <xdr:cNvSpPr>
            <a:spLocks noChangeAspect="1" noChangeArrowheads="1"/>
          </xdr:cNvSpPr>
        </xdr:nvSpPr>
        <xdr:spPr bwMode="auto">
          <a:xfrm flipH="1">
            <a:off x="671" y="675"/>
            <a:ext cx="26" cy="46"/>
          </a:xfrm>
          <a:prstGeom prst="triangle">
            <a:avLst>
              <a:gd name="adj" fmla="val 10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33" name="AutoShape 247"/>
          <xdr:cNvSpPr>
            <a:spLocks noChangeAspect="1" noChangeArrowheads="1"/>
          </xdr:cNvSpPr>
        </xdr:nvSpPr>
        <xdr:spPr bwMode="auto">
          <a:xfrm>
            <a:off x="630" y="612"/>
            <a:ext cx="41" cy="63"/>
          </a:xfrm>
          <a:prstGeom prst="triangle">
            <a:avLst>
              <a:gd name="adj" fmla="val 10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34" name="Rectangle 248"/>
          <xdr:cNvSpPr>
            <a:spLocks noChangeAspect="1" noChangeArrowheads="1"/>
          </xdr:cNvSpPr>
        </xdr:nvSpPr>
        <xdr:spPr bwMode="auto">
          <a:xfrm flipH="1">
            <a:off x="733" y="518"/>
            <a:ext cx="1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35" name="Rectangle 249"/>
          <xdr:cNvSpPr>
            <a:spLocks noChangeAspect="1" noChangeArrowheads="1"/>
          </xdr:cNvSpPr>
        </xdr:nvSpPr>
        <xdr:spPr bwMode="auto">
          <a:xfrm flipH="1">
            <a:off x="733" y="518"/>
            <a:ext cx="1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36" name="Rectangle 250"/>
          <xdr:cNvSpPr>
            <a:spLocks noChangeAspect="1" noChangeArrowheads="1"/>
          </xdr:cNvSpPr>
        </xdr:nvSpPr>
        <xdr:spPr bwMode="auto">
          <a:xfrm flipH="1">
            <a:off x="722" y="534"/>
            <a:ext cx="1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37" name="Rectangle 251"/>
          <xdr:cNvSpPr>
            <a:spLocks noChangeAspect="1" noChangeArrowheads="1"/>
          </xdr:cNvSpPr>
        </xdr:nvSpPr>
        <xdr:spPr bwMode="auto">
          <a:xfrm flipH="1">
            <a:off x="711" y="550"/>
            <a:ext cx="1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38" name="Rectangle 252"/>
          <xdr:cNvSpPr>
            <a:spLocks noChangeAspect="1" noChangeArrowheads="1"/>
          </xdr:cNvSpPr>
        </xdr:nvSpPr>
        <xdr:spPr bwMode="auto">
          <a:xfrm flipH="1">
            <a:off x="702" y="565"/>
            <a:ext cx="11" cy="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39" name="Rectangle 253"/>
          <xdr:cNvSpPr>
            <a:spLocks noChangeAspect="1" noChangeArrowheads="1"/>
          </xdr:cNvSpPr>
        </xdr:nvSpPr>
        <xdr:spPr bwMode="auto">
          <a:xfrm flipH="1">
            <a:off x="693" y="581"/>
            <a:ext cx="1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40" name="Rectangle 254"/>
          <xdr:cNvSpPr>
            <a:spLocks noChangeAspect="1" noChangeArrowheads="1"/>
          </xdr:cNvSpPr>
        </xdr:nvSpPr>
        <xdr:spPr bwMode="auto">
          <a:xfrm flipH="1">
            <a:off x="682" y="596"/>
            <a:ext cx="1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41" name="Rectangle 255"/>
          <xdr:cNvSpPr>
            <a:spLocks noChangeAspect="1" noChangeArrowheads="1"/>
          </xdr:cNvSpPr>
        </xdr:nvSpPr>
        <xdr:spPr bwMode="auto">
          <a:xfrm flipH="1">
            <a:off x="672" y="612"/>
            <a:ext cx="1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42" name="Rectangle 256"/>
          <xdr:cNvSpPr>
            <a:spLocks noChangeAspect="1" noChangeArrowheads="1"/>
          </xdr:cNvSpPr>
        </xdr:nvSpPr>
        <xdr:spPr bwMode="auto">
          <a:xfrm flipH="1">
            <a:off x="671" y="687"/>
            <a:ext cx="11" cy="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43" name="Rectangle 257"/>
          <xdr:cNvSpPr>
            <a:spLocks noChangeAspect="1" noChangeArrowheads="1"/>
          </xdr:cNvSpPr>
        </xdr:nvSpPr>
        <xdr:spPr bwMode="auto">
          <a:xfrm flipH="1">
            <a:off x="681" y="704"/>
            <a:ext cx="11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44" name="Line 258"/>
          <xdr:cNvSpPr>
            <a:spLocks noChangeAspect="1" noChangeShapeType="1"/>
          </xdr:cNvSpPr>
        </xdr:nvSpPr>
        <xdr:spPr bwMode="auto">
          <a:xfrm flipH="1">
            <a:off x="671" y="613"/>
            <a:ext cx="0" cy="6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145" name="Rectangle 259"/>
          <xdr:cNvSpPr>
            <a:spLocks noChangeAspect="1" noChangeArrowheads="1"/>
          </xdr:cNvSpPr>
        </xdr:nvSpPr>
        <xdr:spPr bwMode="auto">
          <a:xfrm flipH="1">
            <a:off x="629" y="675"/>
            <a:ext cx="42" cy="4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152400</xdr:colOff>
      <xdr:row>35</xdr:row>
      <xdr:rowOff>142875</xdr:rowOff>
    </xdr:from>
    <xdr:to>
      <xdr:col>24</xdr:col>
      <xdr:colOff>76200</xdr:colOff>
      <xdr:row>44</xdr:row>
      <xdr:rowOff>57150</xdr:rowOff>
    </xdr:to>
    <xdr:sp macro="" textlink="">
      <xdr:nvSpPr>
        <xdr:cNvPr id="29974" name="Rectangle 261"/>
        <xdr:cNvSpPr>
          <a:spLocks noChangeArrowheads="1"/>
        </xdr:cNvSpPr>
      </xdr:nvSpPr>
      <xdr:spPr bwMode="auto">
        <a:xfrm>
          <a:off x="3771900" y="5829300"/>
          <a:ext cx="647700" cy="1371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152400</xdr:rowOff>
    </xdr:from>
    <xdr:to>
      <xdr:col>1</xdr:col>
      <xdr:colOff>171450</xdr:colOff>
      <xdr:row>32</xdr:row>
      <xdr:rowOff>133350</xdr:rowOff>
    </xdr:to>
    <xdr:cxnSp macro="">
      <xdr:nvCxnSpPr>
        <xdr:cNvPr id="29975" name="AutoShape 264"/>
        <xdr:cNvCxnSpPr>
          <a:cxnSpLocks noChangeShapeType="1"/>
        </xdr:cNvCxnSpPr>
      </xdr:nvCxnSpPr>
      <xdr:spPr bwMode="auto">
        <a:xfrm>
          <a:off x="352425" y="962025"/>
          <a:ext cx="0" cy="4371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35</xdr:col>
      <xdr:colOff>0</xdr:colOff>
      <xdr:row>34</xdr:row>
      <xdr:rowOff>28575</xdr:rowOff>
    </xdr:from>
    <xdr:to>
      <xdr:col>35</xdr:col>
      <xdr:colOff>0</xdr:colOff>
      <xdr:row>44</xdr:row>
      <xdr:rowOff>133350</xdr:rowOff>
    </xdr:to>
    <xdr:cxnSp macro="">
      <xdr:nvCxnSpPr>
        <xdr:cNvPr id="29976" name="AutoShape 268"/>
        <xdr:cNvCxnSpPr>
          <a:cxnSpLocks noChangeShapeType="1"/>
        </xdr:cNvCxnSpPr>
      </xdr:nvCxnSpPr>
      <xdr:spPr bwMode="auto">
        <a:xfrm>
          <a:off x="6334125" y="5553075"/>
          <a:ext cx="0" cy="17240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25</xdr:col>
      <xdr:colOff>171450</xdr:colOff>
      <xdr:row>34</xdr:row>
      <xdr:rowOff>38100</xdr:rowOff>
    </xdr:from>
    <xdr:to>
      <xdr:col>36</xdr:col>
      <xdr:colOff>76200</xdr:colOff>
      <xdr:row>34</xdr:row>
      <xdr:rowOff>38100</xdr:rowOff>
    </xdr:to>
    <xdr:sp macro="" textlink="">
      <xdr:nvSpPr>
        <xdr:cNvPr id="29977" name="Line 269"/>
        <xdr:cNvSpPr>
          <a:spLocks noChangeShapeType="1"/>
        </xdr:cNvSpPr>
      </xdr:nvSpPr>
      <xdr:spPr bwMode="auto">
        <a:xfrm flipV="1">
          <a:off x="4695825" y="556260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152400</xdr:colOff>
      <xdr:row>45</xdr:row>
      <xdr:rowOff>114300</xdr:rowOff>
    </xdr:from>
    <xdr:to>
      <xdr:col>36</xdr:col>
      <xdr:colOff>142875</xdr:colOff>
      <xdr:row>45</xdr:row>
      <xdr:rowOff>114300</xdr:rowOff>
    </xdr:to>
    <xdr:sp macro="" textlink="">
      <xdr:nvSpPr>
        <xdr:cNvPr id="29978" name="Line 270"/>
        <xdr:cNvSpPr>
          <a:spLocks noChangeShapeType="1"/>
        </xdr:cNvSpPr>
      </xdr:nvSpPr>
      <xdr:spPr bwMode="auto">
        <a:xfrm flipV="1">
          <a:off x="5219700" y="74199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95250</xdr:colOff>
      <xdr:row>46</xdr:row>
      <xdr:rowOff>142875</xdr:rowOff>
    </xdr:from>
    <xdr:to>
      <xdr:col>6</xdr:col>
      <xdr:colOff>47625</xdr:colOff>
      <xdr:row>46</xdr:row>
      <xdr:rowOff>142875</xdr:rowOff>
    </xdr:to>
    <xdr:sp macro="" textlink="">
      <xdr:nvSpPr>
        <xdr:cNvPr id="29979" name="Line 271"/>
        <xdr:cNvSpPr>
          <a:spLocks noChangeShapeType="1"/>
        </xdr:cNvSpPr>
      </xdr:nvSpPr>
      <xdr:spPr bwMode="auto">
        <a:xfrm flipV="1">
          <a:off x="95250" y="7610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19050</xdr:colOff>
      <xdr:row>35</xdr:row>
      <xdr:rowOff>85725</xdr:rowOff>
    </xdr:from>
    <xdr:to>
      <xdr:col>18</xdr:col>
      <xdr:colOff>19050</xdr:colOff>
      <xdr:row>44</xdr:row>
      <xdr:rowOff>66675</xdr:rowOff>
    </xdr:to>
    <xdr:cxnSp macro="">
      <xdr:nvCxnSpPr>
        <xdr:cNvPr id="29980" name="AutoShape 277"/>
        <xdr:cNvCxnSpPr>
          <a:cxnSpLocks noChangeShapeType="1"/>
        </xdr:cNvCxnSpPr>
      </xdr:nvCxnSpPr>
      <xdr:spPr bwMode="auto">
        <a:xfrm flipH="1">
          <a:off x="3276600" y="5772150"/>
          <a:ext cx="0" cy="1438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17</xdr:col>
      <xdr:colOff>0</xdr:colOff>
      <xdr:row>35</xdr:row>
      <xdr:rowOff>104775</xdr:rowOff>
    </xdr:from>
    <xdr:to>
      <xdr:col>21</xdr:col>
      <xdr:colOff>142875</xdr:colOff>
      <xdr:row>35</xdr:row>
      <xdr:rowOff>104775</xdr:rowOff>
    </xdr:to>
    <xdr:sp macro="" textlink="">
      <xdr:nvSpPr>
        <xdr:cNvPr id="29981" name="Line 278"/>
        <xdr:cNvSpPr>
          <a:spLocks noChangeShapeType="1"/>
        </xdr:cNvSpPr>
      </xdr:nvSpPr>
      <xdr:spPr bwMode="auto">
        <a:xfrm flipV="1">
          <a:off x="3076575" y="5791200"/>
          <a:ext cx="866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152400</xdr:colOff>
      <xdr:row>53</xdr:row>
      <xdr:rowOff>0</xdr:rowOff>
    </xdr:from>
    <xdr:to>
      <xdr:col>13</xdr:col>
      <xdr:colOff>19050</xdr:colOff>
      <xdr:row>53</xdr:row>
      <xdr:rowOff>0</xdr:rowOff>
    </xdr:to>
    <xdr:cxnSp macro="">
      <xdr:nvCxnSpPr>
        <xdr:cNvPr id="29982" name="AutoShape 280"/>
        <xdr:cNvCxnSpPr>
          <a:cxnSpLocks noChangeShapeType="1"/>
        </xdr:cNvCxnSpPr>
      </xdr:nvCxnSpPr>
      <xdr:spPr bwMode="auto">
        <a:xfrm flipV="1">
          <a:off x="1238250" y="8601075"/>
          <a:ext cx="11334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</xdr:col>
      <xdr:colOff>142875</xdr:colOff>
      <xdr:row>45</xdr:row>
      <xdr:rowOff>76200</xdr:rowOff>
    </xdr:from>
    <xdr:to>
      <xdr:col>6</xdr:col>
      <xdr:colOff>142875</xdr:colOff>
      <xdr:row>56</xdr:row>
      <xdr:rowOff>104775</xdr:rowOff>
    </xdr:to>
    <xdr:sp macro="" textlink="">
      <xdr:nvSpPr>
        <xdr:cNvPr id="29983" name="Line 281"/>
        <xdr:cNvSpPr>
          <a:spLocks noChangeShapeType="1"/>
        </xdr:cNvSpPr>
      </xdr:nvSpPr>
      <xdr:spPr bwMode="auto">
        <a:xfrm flipH="1">
          <a:off x="1228725" y="7381875"/>
          <a:ext cx="0" cy="180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44</xdr:row>
      <xdr:rowOff>123825</xdr:rowOff>
    </xdr:from>
    <xdr:to>
      <xdr:col>13</xdr:col>
      <xdr:colOff>47625</xdr:colOff>
      <xdr:row>53</xdr:row>
      <xdr:rowOff>57150</xdr:rowOff>
    </xdr:to>
    <xdr:sp macro="" textlink="">
      <xdr:nvSpPr>
        <xdr:cNvPr id="29984" name="Line 282"/>
        <xdr:cNvSpPr>
          <a:spLocks noChangeShapeType="1"/>
        </xdr:cNvSpPr>
      </xdr:nvSpPr>
      <xdr:spPr bwMode="auto">
        <a:xfrm>
          <a:off x="2400300" y="7267575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44</xdr:row>
      <xdr:rowOff>123825</xdr:rowOff>
    </xdr:from>
    <xdr:to>
      <xdr:col>31</xdr:col>
      <xdr:colOff>85725</xdr:colOff>
      <xdr:row>56</xdr:row>
      <xdr:rowOff>76200</xdr:rowOff>
    </xdr:to>
    <xdr:sp macro="" textlink="">
      <xdr:nvSpPr>
        <xdr:cNvPr id="29985" name="Line 283"/>
        <xdr:cNvSpPr>
          <a:spLocks noChangeShapeType="1"/>
        </xdr:cNvSpPr>
      </xdr:nvSpPr>
      <xdr:spPr bwMode="auto">
        <a:xfrm>
          <a:off x="5695950" y="7267575"/>
          <a:ext cx="0" cy="1895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5</xdr:row>
      <xdr:rowOff>152400</xdr:rowOff>
    </xdr:from>
    <xdr:to>
      <xdr:col>20</xdr:col>
      <xdr:colOff>47625</xdr:colOff>
      <xdr:row>5</xdr:row>
      <xdr:rowOff>152400</xdr:rowOff>
    </xdr:to>
    <xdr:sp macro="" textlink="">
      <xdr:nvSpPr>
        <xdr:cNvPr id="29986" name="Line 285"/>
        <xdr:cNvSpPr>
          <a:spLocks noChangeShapeType="1"/>
        </xdr:cNvSpPr>
      </xdr:nvSpPr>
      <xdr:spPr bwMode="auto">
        <a:xfrm>
          <a:off x="85725" y="962025"/>
          <a:ext cx="3581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4</xdr:row>
      <xdr:rowOff>104775</xdr:rowOff>
    </xdr:from>
    <xdr:to>
      <xdr:col>21</xdr:col>
      <xdr:colOff>152400</xdr:colOff>
      <xdr:row>5</xdr:row>
      <xdr:rowOff>152400</xdr:rowOff>
    </xdr:to>
    <xdr:sp macro="" textlink="">
      <xdr:nvSpPr>
        <xdr:cNvPr id="29987" name="Line 287"/>
        <xdr:cNvSpPr>
          <a:spLocks noChangeShapeType="1"/>
        </xdr:cNvSpPr>
      </xdr:nvSpPr>
      <xdr:spPr bwMode="auto">
        <a:xfrm flipV="1">
          <a:off x="3476625" y="752475"/>
          <a:ext cx="47625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104775</xdr:colOff>
      <xdr:row>32</xdr:row>
      <xdr:rowOff>133350</xdr:rowOff>
    </xdr:from>
    <xdr:to>
      <xdr:col>5</xdr:col>
      <xdr:colOff>76200</xdr:colOff>
      <xdr:row>32</xdr:row>
      <xdr:rowOff>133350</xdr:rowOff>
    </xdr:to>
    <xdr:sp macro="" textlink="">
      <xdr:nvSpPr>
        <xdr:cNvPr id="29988" name="Line 290"/>
        <xdr:cNvSpPr>
          <a:spLocks noChangeShapeType="1"/>
        </xdr:cNvSpPr>
      </xdr:nvSpPr>
      <xdr:spPr bwMode="auto">
        <a:xfrm>
          <a:off x="285750" y="53340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4</xdr:row>
      <xdr:rowOff>104775</xdr:rowOff>
    </xdr:from>
    <xdr:to>
      <xdr:col>35</xdr:col>
      <xdr:colOff>133350</xdr:colOff>
      <xdr:row>31</xdr:row>
      <xdr:rowOff>47625</xdr:rowOff>
    </xdr:to>
    <xdr:cxnSp macro="">
      <xdr:nvCxnSpPr>
        <xdr:cNvPr id="29989" name="AutoShape 291"/>
        <xdr:cNvCxnSpPr>
          <a:cxnSpLocks noChangeShapeType="1"/>
        </xdr:cNvCxnSpPr>
      </xdr:nvCxnSpPr>
      <xdr:spPr bwMode="auto">
        <a:xfrm>
          <a:off x="3867150" y="752475"/>
          <a:ext cx="2600325" cy="4333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33</xdr:col>
      <xdr:colOff>19050</xdr:colOff>
      <xdr:row>31</xdr:row>
      <xdr:rowOff>38100</xdr:rowOff>
    </xdr:from>
    <xdr:to>
      <xdr:col>35</xdr:col>
      <xdr:colOff>123825</xdr:colOff>
      <xdr:row>32</xdr:row>
      <xdr:rowOff>152400</xdr:rowOff>
    </xdr:to>
    <xdr:sp macro="" textlink="">
      <xdr:nvSpPr>
        <xdr:cNvPr id="29990" name="Line 292"/>
        <xdr:cNvSpPr>
          <a:spLocks noChangeShapeType="1"/>
        </xdr:cNvSpPr>
      </xdr:nvSpPr>
      <xdr:spPr bwMode="auto">
        <a:xfrm flipV="1">
          <a:off x="5991225" y="5076825"/>
          <a:ext cx="46672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3</xdr:row>
      <xdr:rowOff>152400</xdr:rowOff>
    </xdr:from>
    <xdr:to>
      <xdr:col>17</xdr:col>
      <xdr:colOff>161925</xdr:colOff>
      <xdr:row>5</xdr:row>
      <xdr:rowOff>66675</xdr:rowOff>
    </xdr:to>
    <xdr:sp macro="" textlink="">
      <xdr:nvSpPr>
        <xdr:cNvPr id="29991" name="Line 302"/>
        <xdr:cNvSpPr>
          <a:spLocks noChangeShapeType="1"/>
        </xdr:cNvSpPr>
      </xdr:nvSpPr>
      <xdr:spPr bwMode="auto">
        <a:xfrm flipH="1" flipV="1">
          <a:off x="2905125" y="638175"/>
          <a:ext cx="33337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28575</xdr:colOff>
      <xdr:row>3</xdr:row>
      <xdr:rowOff>152400</xdr:rowOff>
    </xdr:from>
    <xdr:to>
      <xdr:col>16</xdr:col>
      <xdr:colOff>0</xdr:colOff>
      <xdr:row>3</xdr:row>
      <xdr:rowOff>152400</xdr:rowOff>
    </xdr:to>
    <xdr:sp macro="" textlink="">
      <xdr:nvSpPr>
        <xdr:cNvPr id="29992" name="Line 303"/>
        <xdr:cNvSpPr>
          <a:spLocks noChangeShapeType="1"/>
        </xdr:cNvSpPr>
      </xdr:nvSpPr>
      <xdr:spPr bwMode="auto">
        <a:xfrm flipH="1">
          <a:off x="2381250" y="638175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28575</xdr:colOff>
      <xdr:row>23</xdr:row>
      <xdr:rowOff>152400</xdr:rowOff>
    </xdr:from>
    <xdr:to>
      <xdr:col>36</xdr:col>
      <xdr:colOff>0</xdr:colOff>
      <xdr:row>23</xdr:row>
      <xdr:rowOff>152400</xdr:rowOff>
    </xdr:to>
    <xdr:sp macro="" textlink="">
      <xdr:nvSpPr>
        <xdr:cNvPr id="29993" name="Line 339"/>
        <xdr:cNvSpPr>
          <a:spLocks noChangeShapeType="1"/>
        </xdr:cNvSpPr>
      </xdr:nvSpPr>
      <xdr:spPr bwMode="auto">
        <a:xfrm flipH="1">
          <a:off x="6000750" y="3895725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19050</xdr:colOff>
      <xdr:row>34</xdr:row>
      <xdr:rowOff>19050</xdr:rowOff>
    </xdr:from>
    <xdr:to>
      <xdr:col>36</xdr:col>
      <xdr:colOff>19050</xdr:colOff>
      <xdr:row>45</xdr:row>
      <xdr:rowOff>104775</xdr:rowOff>
    </xdr:to>
    <xdr:cxnSp macro="">
      <xdr:nvCxnSpPr>
        <xdr:cNvPr id="29994" name="AutoShape 347"/>
        <xdr:cNvCxnSpPr>
          <a:cxnSpLocks noChangeShapeType="1"/>
        </xdr:cNvCxnSpPr>
      </xdr:nvCxnSpPr>
      <xdr:spPr bwMode="auto">
        <a:xfrm>
          <a:off x="6534150" y="5543550"/>
          <a:ext cx="0" cy="18669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28</xdr:col>
      <xdr:colOff>142875</xdr:colOff>
      <xdr:row>44</xdr:row>
      <xdr:rowOff>123825</xdr:rowOff>
    </xdr:from>
    <xdr:to>
      <xdr:col>34</xdr:col>
      <xdr:colOff>95250</xdr:colOff>
      <xdr:row>44</xdr:row>
      <xdr:rowOff>123825</xdr:rowOff>
    </xdr:to>
    <xdr:sp macro="" textlink="">
      <xdr:nvSpPr>
        <xdr:cNvPr id="29995" name="Line 348"/>
        <xdr:cNvSpPr>
          <a:spLocks noChangeShapeType="1"/>
        </xdr:cNvSpPr>
      </xdr:nvSpPr>
      <xdr:spPr bwMode="auto">
        <a:xfrm flipV="1">
          <a:off x="5210175" y="72675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41</xdr:row>
      <xdr:rowOff>38100</xdr:rowOff>
    </xdr:from>
    <xdr:to>
      <xdr:col>34</xdr:col>
      <xdr:colOff>0</xdr:colOff>
      <xdr:row>44</xdr:row>
      <xdr:rowOff>123825</xdr:rowOff>
    </xdr:to>
    <xdr:cxnSp macro="">
      <xdr:nvCxnSpPr>
        <xdr:cNvPr id="29996" name="AutoShape 350"/>
        <xdr:cNvCxnSpPr>
          <a:cxnSpLocks noChangeShapeType="1"/>
        </xdr:cNvCxnSpPr>
      </xdr:nvCxnSpPr>
      <xdr:spPr bwMode="auto">
        <a:xfrm flipH="1">
          <a:off x="6153150" y="6696075"/>
          <a:ext cx="0" cy="571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30</xdr:col>
      <xdr:colOff>95250</xdr:colOff>
      <xdr:row>35</xdr:row>
      <xdr:rowOff>76200</xdr:rowOff>
    </xdr:from>
    <xdr:to>
      <xdr:col>34</xdr:col>
      <xdr:colOff>76200</xdr:colOff>
      <xdr:row>35</xdr:row>
      <xdr:rowOff>76200</xdr:rowOff>
    </xdr:to>
    <xdr:sp macro="" textlink="">
      <xdr:nvSpPr>
        <xdr:cNvPr id="29997" name="Line 351"/>
        <xdr:cNvSpPr>
          <a:spLocks noChangeShapeType="1"/>
        </xdr:cNvSpPr>
      </xdr:nvSpPr>
      <xdr:spPr bwMode="auto">
        <a:xfrm flipH="1">
          <a:off x="5524500" y="57626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85725</xdr:colOff>
      <xdr:row>41</xdr:row>
      <xdr:rowOff>57150</xdr:rowOff>
    </xdr:from>
    <xdr:to>
      <xdr:col>25</xdr:col>
      <xdr:colOff>47625</xdr:colOff>
      <xdr:row>41</xdr:row>
      <xdr:rowOff>133350</xdr:rowOff>
    </xdr:to>
    <xdr:sp macro="" textlink="">
      <xdr:nvSpPr>
        <xdr:cNvPr id="29998" name="Rectangle 353"/>
        <xdr:cNvSpPr>
          <a:spLocks noChangeArrowheads="1"/>
        </xdr:cNvSpPr>
      </xdr:nvSpPr>
      <xdr:spPr bwMode="auto">
        <a:xfrm>
          <a:off x="3524250" y="6715125"/>
          <a:ext cx="10477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57150</xdr:colOff>
      <xdr:row>41</xdr:row>
      <xdr:rowOff>47625</xdr:rowOff>
    </xdr:from>
    <xdr:to>
      <xdr:col>13</xdr:col>
      <xdr:colOff>19050</xdr:colOff>
      <xdr:row>41</xdr:row>
      <xdr:rowOff>123825</xdr:rowOff>
    </xdr:to>
    <xdr:sp macro="" textlink="">
      <xdr:nvSpPr>
        <xdr:cNvPr id="29999" name="Rectangle 355"/>
        <xdr:cNvSpPr>
          <a:spLocks noChangeArrowheads="1"/>
        </xdr:cNvSpPr>
      </xdr:nvSpPr>
      <xdr:spPr bwMode="auto">
        <a:xfrm>
          <a:off x="1323975" y="6705600"/>
          <a:ext cx="10477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41</xdr:row>
      <xdr:rowOff>114300</xdr:rowOff>
    </xdr:from>
    <xdr:to>
      <xdr:col>12</xdr:col>
      <xdr:colOff>171450</xdr:colOff>
      <xdr:row>44</xdr:row>
      <xdr:rowOff>114300</xdr:rowOff>
    </xdr:to>
    <xdr:sp macro="" textlink="">
      <xdr:nvSpPr>
        <xdr:cNvPr id="30000" name="AutoShape 358"/>
        <xdr:cNvSpPr>
          <a:spLocks noChangeArrowheads="1"/>
        </xdr:cNvSpPr>
      </xdr:nvSpPr>
      <xdr:spPr bwMode="auto">
        <a:xfrm flipH="1">
          <a:off x="1362075" y="6772275"/>
          <a:ext cx="981075" cy="485775"/>
        </a:xfrm>
        <a:prstGeom prst="parallelogram">
          <a:avLst>
            <a:gd name="adj" fmla="val 17283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35</xdr:row>
      <xdr:rowOff>114300</xdr:rowOff>
    </xdr:from>
    <xdr:to>
      <xdr:col>33</xdr:col>
      <xdr:colOff>0</xdr:colOff>
      <xdr:row>41</xdr:row>
      <xdr:rowOff>9525</xdr:rowOff>
    </xdr:to>
    <xdr:cxnSp macro="">
      <xdr:nvCxnSpPr>
        <xdr:cNvPr id="30001" name="AutoShape 359"/>
        <xdr:cNvCxnSpPr>
          <a:cxnSpLocks noChangeShapeType="1"/>
        </xdr:cNvCxnSpPr>
      </xdr:nvCxnSpPr>
      <xdr:spPr bwMode="auto">
        <a:xfrm flipH="1">
          <a:off x="5972175" y="5800725"/>
          <a:ext cx="0" cy="866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19</xdr:col>
      <xdr:colOff>95250</xdr:colOff>
      <xdr:row>41</xdr:row>
      <xdr:rowOff>123825</xdr:rowOff>
    </xdr:from>
    <xdr:to>
      <xdr:col>25</xdr:col>
      <xdr:colOff>38100</xdr:colOff>
      <xdr:row>44</xdr:row>
      <xdr:rowOff>123825</xdr:rowOff>
    </xdr:to>
    <xdr:sp macro="" textlink="">
      <xdr:nvSpPr>
        <xdr:cNvPr id="30002" name="AutoShape 360"/>
        <xdr:cNvSpPr>
          <a:spLocks noChangeArrowheads="1"/>
        </xdr:cNvSpPr>
      </xdr:nvSpPr>
      <xdr:spPr bwMode="auto">
        <a:xfrm flipH="1">
          <a:off x="3533775" y="6781800"/>
          <a:ext cx="1028700" cy="485775"/>
        </a:xfrm>
        <a:prstGeom prst="parallelogram">
          <a:avLst>
            <a:gd name="adj" fmla="val 1812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0</xdr:colOff>
      <xdr:row>35</xdr:row>
      <xdr:rowOff>38100</xdr:rowOff>
    </xdr:from>
    <xdr:to>
      <xdr:col>34</xdr:col>
      <xdr:colOff>0</xdr:colOff>
      <xdr:row>41</xdr:row>
      <xdr:rowOff>76200</xdr:rowOff>
    </xdr:to>
    <xdr:cxnSp macro="">
      <xdr:nvCxnSpPr>
        <xdr:cNvPr id="30003" name="AutoShape 361"/>
        <xdr:cNvCxnSpPr>
          <a:cxnSpLocks noChangeShapeType="1"/>
        </xdr:cNvCxnSpPr>
      </xdr:nvCxnSpPr>
      <xdr:spPr bwMode="auto">
        <a:xfrm flipH="1">
          <a:off x="6153150" y="5724525"/>
          <a:ext cx="0" cy="1009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25</xdr:col>
      <xdr:colOff>114300</xdr:colOff>
      <xdr:row>35</xdr:row>
      <xdr:rowOff>0</xdr:rowOff>
    </xdr:from>
    <xdr:to>
      <xdr:col>31</xdr:col>
      <xdr:colOff>0</xdr:colOff>
      <xdr:row>35</xdr:row>
      <xdr:rowOff>76200</xdr:rowOff>
    </xdr:to>
    <xdr:sp macro="" textlink="">
      <xdr:nvSpPr>
        <xdr:cNvPr id="30004" name="Rectangle 362"/>
        <xdr:cNvSpPr>
          <a:spLocks noChangeArrowheads="1"/>
        </xdr:cNvSpPr>
      </xdr:nvSpPr>
      <xdr:spPr bwMode="auto">
        <a:xfrm>
          <a:off x="4638675" y="5686425"/>
          <a:ext cx="9715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85725</xdr:colOff>
      <xdr:row>35</xdr:row>
      <xdr:rowOff>9525</xdr:rowOff>
    </xdr:from>
    <xdr:to>
      <xdr:col>25</xdr:col>
      <xdr:colOff>47625</xdr:colOff>
      <xdr:row>35</xdr:row>
      <xdr:rowOff>85725</xdr:rowOff>
    </xdr:to>
    <xdr:sp macro="" textlink="">
      <xdr:nvSpPr>
        <xdr:cNvPr id="30005" name="Rectangle 364"/>
        <xdr:cNvSpPr>
          <a:spLocks noChangeArrowheads="1"/>
        </xdr:cNvSpPr>
      </xdr:nvSpPr>
      <xdr:spPr bwMode="auto">
        <a:xfrm>
          <a:off x="3524250" y="5695950"/>
          <a:ext cx="10477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57150</xdr:colOff>
      <xdr:row>35</xdr:row>
      <xdr:rowOff>19050</xdr:rowOff>
    </xdr:from>
    <xdr:to>
      <xdr:col>13</xdr:col>
      <xdr:colOff>19050</xdr:colOff>
      <xdr:row>35</xdr:row>
      <xdr:rowOff>95250</xdr:rowOff>
    </xdr:to>
    <xdr:sp macro="" textlink="">
      <xdr:nvSpPr>
        <xdr:cNvPr id="30006" name="Rectangle 365"/>
        <xdr:cNvSpPr>
          <a:spLocks noChangeArrowheads="1"/>
        </xdr:cNvSpPr>
      </xdr:nvSpPr>
      <xdr:spPr bwMode="auto">
        <a:xfrm>
          <a:off x="1323975" y="5705475"/>
          <a:ext cx="10477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38100</xdr:colOff>
      <xdr:row>33</xdr:row>
      <xdr:rowOff>76200</xdr:rowOff>
    </xdr:from>
    <xdr:to>
      <xdr:col>30</xdr:col>
      <xdr:colOff>171450</xdr:colOff>
      <xdr:row>35</xdr:row>
      <xdr:rowOff>9525</xdr:rowOff>
    </xdr:to>
    <xdr:sp macro="" textlink="">
      <xdr:nvSpPr>
        <xdr:cNvPr id="30007" name="AutoShape 366"/>
        <xdr:cNvSpPr>
          <a:spLocks noChangeArrowheads="1"/>
        </xdr:cNvSpPr>
      </xdr:nvSpPr>
      <xdr:spPr bwMode="auto">
        <a:xfrm>
          <a:off x="5105400" y="5438775"/>
          <a:ext cx="495300" cy="257175"/>
        </a:xfrm>
        <a:prstGeom prst="parallelogram">
          <a:avLst>
            <a:gd name="adj" fmla="val 14149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123825</xdr:colOff>
      <xdr:row>33</xdr:row>
      <xdr:rowOff>76200</xdr:rowOff>
    </xdr:from>
    <xdr:to>
      <xdr:col>28</xdr:col>
      <xdr:colOff>57150</xdr:colOff>
      <xdr:row>35</xdr:row>
      <xdr:rowOff>9525</xdr:rowOff>
    </xdr:to>
    <xdr:sp macro="" textlink="">
      <xdr:nvSpPr>
        <xdr:cNvPr id="30008" name="AutoShape 369"/>
        <xdr:cNvSpPr>
          <a:spLocks noChangeArrowheads="1"/>
        </xdr:cNvSpPr>
      </xdr:nvSpPr>
      <xdr:spPr bwMode="auto">
        <a:xfrm flipH="1">
          <a:off x="4648200" y="5438775"/>
          <a:ext cx="476250" cy="257175"/>
        </a:xfrm>
        <a:prstGeom prst="parallelogram">
          <a:avLst>
            <a:gd name="adj" fmla="val 13605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114300</xdr:colOff>
      <xdr:row>41</xdr:row>
      <xdr:rowOff>57150</xdr:rowOff>
    </xdr:from>
    <xdr:to>
      <xdr:col>31</xdr:col>
      <xdr:colOff>0</xdr:colOff>
      <xdr:row>41</xdr:row>
      <xdr:rowOff>133350</xdr:rowOff>
    </xdr:to>
    <xdr:sp macro="" textlink="">
      <xdr:nvSpPr>
        <xdr:cNvPr id="30009" name="Rectangle 352"/>
        <xdr:cNvSpPr>
          <a:spLocks noChangeArrowheads="1"/>
        </xdr:cNvSpPr>
      </xdr:nvSpPr>
      <xdr:spPr bwMode="auto">
        <a:xfrm>
          <a:off x="4638675" y="6715125"/>
          <a:ext cx="9715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142875</xdr:colOff>
      <xdr:row>41</xdr:row>
      <xdr:rowOff>57150</xdr:rowOff>
    </xdr:from>
    <xdr:to>
      <xdr:col>34</xdr:col>
      <xdr:colOff>104775</xdr:colOff>
      <xdr:row>41</xdr:row>
      <xdr:rowOff>57150</xdr:rowOff>
    </xdr:to>
    <xdr:sp macro="" textlink="">
      <xdr:nvSpPr>
        <xdr:cNvPr id="30010" name="Line 370"/>
        <xdr:cNvSpPr>
          <a:spLocks noChangeShapeType="1"/>
        </xdr:cNvSpPr>
      </xdr:nvSpPr>
      <xdr:spPr bwMode="auto">
        <a:xfrm flipH="1">
          <a:off x="5572125" y="671512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123825</xdr:colOff>
      <xdr:row>33</xdr:row>
      <xdr:rowOff>76200</xdr:rowOff>
    </xdr:from>
    <xdr:to>
      <xdr:col>22</xdr:col>
      <xdr:colOff>76200</xdr:colOff>
      <xdr:row>35</xdr:row>
      <xdr:rowOff>9525</xdr:rowOff>
    </xdr:to>
    <xdr:sp macro="" textlink="">
      <xdr:nvSpPr>
        <xdr:cNvPr id="30011" name="AutoShape 372"/>
        <xdr:cNvSpPr>
          <a:spLocks noChangeArrowheads="1"/>
        </xdr:cNvSpPr>
      </xdr:nvSpPr>
      <xdr:spPr bwMode="auto">
        <a:xfrm flipH="1">
          <a:off x="3562350" y="5438775"/>
          <a:ext cx="495300" cy="257175"/>
        </a:xfrm>
        <a:prstGeom prst="parallelogram">
          <a:avLst>
            <a:gd name="adj" fmla="val 14149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76200</xdr:colOff>
      <xdr:row>33</xdr:row>
      <xdr:rowOff>76200</xdr:rowOff>
    </xdr:from>
    <xdr:to>
      <xdr:col>25</xdr:col>
      <xdr:colOff>38100</xdr:colOff>
      <xdr:row>35</xdr:row>
      <xdr:rowOff>9525</xdr:rowOff>
    </xdr:to>
    <xdr:sp macro="" textlink="">
      <xdr:nvSpPr>
        <xdr:cNvPr id="30012" name="AutoShape 373"/>
        <xdr:cNvSpPr>
          <a:spLocks noChangeArrowheads="1"/>
        </xdr:cNvSpPr>
      </xdr:nvSpPr>
      <xdr:spPr bwMode="auto">
        <a:xfrm>
          <a:off x="4057650" y="5438775"/>
          <a:ext cx="504825" cy="257175"/>
        </a:xfrm>
        <a:prstGeom prst="parallelogram">
          <a:avLst>
            <a:gd name="adj" fmla="val 1442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33</xdr:row>
      <xdr:rowOff>85725</xdr:rowOff>
    </xdr:from>
    <xdr:to>
      <xdr:col>10</xdr:col>
      <xdr:colOff>85725</xdr:colOff>
      <xdr:row>35</xdr:row>
      <xdr:rowOff>19050</xdr:rowOff>
    </xdr:to>
    <xdr:sp macro="" textlink="">
      <xdr:nvSpPr>
        <xdr:cNvPr id="30013" name="AutoShape 374"/>
        <xdr:cNvSpPr>
          <a:spLocks noChangeArrowheads="1"/>
        </xdr:cNvSpPr>
      </xdr:nvSpPr>
      <xdr:spPr bwMode="auto">
        <a:xfrm flipH="1">
          <a:off x="1381125" y="5448300"/>
          <a:ext cx="514350" cy="257175"/>
        </a:xfrm>
        <a:prstGeom prst="parallelogram">
          <a:avLst>
            <a:gd name="adj" fmla="val 14693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33</xdr:row>
      <xdr:rowOff>76200</xdr:rowOff>
    </xdr:from>
    <xdr:to>
      <xdr:col>13</xdr:col>
      <xdr:colOff>28575</xdr:colOff>
      <xdr:row>35</xdr:row>
      <xdr:rowOff>19050</xdr:rowOff>
    </xdr:to>
    <xdr:sp macro="" textlink="">
      <xdr:nvSpPr>
        <xdr:cNvPr id="30014" name="AutoShape 375"/>
        <xdr:cNvSpPr>
          <a:spLocks noChangeArrowheads="1"/>
        </xdr:cNvSpPr>
      </xdr:nvSpPr>
      <xdr:spPr bwMode="auto">
        <a:xfrm>
          <a:off x="1876425" y="5438775"/>
          <a:ext cx="504825" cy="266700"/>
        </a:xfrm>
        <a:prstGeom prst="parallelogram">
          <a:avLst>
            <a:gd name="adj" fmla="val 1390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66675</xdr:colOff>
      <xdr:row>43</xdr:row>
      <xdr:rowOff>142875</xdr:rowOff>
    </xdr:from>
    <xdr:to>
      <xdr:col>19</xdr:col>
      <xdr:colOff>66675</xdr:colOff>
      <xdr:row>55</xdr:row>
      <xdr:rowOff>57150</xdr:rowOff>
    </xdr:to>
    <xdr:sp macro="" textlink="">
      <xdr:nvSpPr>
        <xdr:cNvPr id="30015" name="Line 376"/>
        <xdr:cNvSpPr>
          <a:spLocks noChangeShapeType="1"/>
        </xdr:cNvSpPr>
      </xdr:nvSpPr>
      <xdr:spPr bwMode="auto">
        <a:xfrm>
          <a:off x="3505200" y="7124700"/>
          <a:ext cx="0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54</xdr:row>
      <xdr:rowOff>0</xdr:rowOff>
    </xdr:from>
    <xdr:to>
      <xdr:col>25</xdr:col>
      <xdr:colOff>57150</xdr:colOff>
      <xdr:row>54</xdr:row>
      <xdr:rowOff>0</xdr:rowOff>
    </xdr:to>
    <xdr:cxnSp macro="">
      <xdr:nvCxnSpPr>
        <xdr:cNvPr id="30016" name="AutoShape 377"/>
        <xdr:cNvCxnSpPr>
          <a:cxnSpLocks noChangeShapeType="1"/>
        </xdr:cNvCxnSpPr>
      </xdr:nvCxnSpPr>
      <xdr:spPr bwMode="auto">
        <a:xfrm flipV="1">
          <a:off x="3505200" y="8763000"/>
          <a:ext cx="10763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25</xdr:col>
      <xdr:colOff>85725</xdr:colOff>
      <xdr:row>44</xdr:row>
      <xdr:rowOff>104775</xdr:rowOff>
    </xdr:from>
    <xdr:to>
      <xdr:col>25</xdr:col>
      <xdr:colOff>85725</xdr:colOff>
      <xdr:row>54</xdr:row>
      <xdr:rowOff>19050</xdr:rowOff>
    </xdr:to>
    <xdr:sp macro="" textlink="">
      <xdr:nvSpPr>
        <xdr:cNvPr id="30017" name="Line 379"/>
        <xdr:cNvSpPr>
          <a:spLocks noChangeShapeType="1"/>
        </xdr:cNvSpPr>
      </xdr:nvSpPr>
      <xdr:spPr bwMode="auto">
        <a:xfrm>
          <a:off x="4610100" y="724852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41</xdr:row>
      <xdr:rowOff>123825</xdr:rowOff>
    </xdr:from>
    <xdr:to>
      <xdr:col>30</xdr:col>
      <xdr:colOff>171450</xdr:colOff>
      <xdr:row>44</xdr:row>
      <xdr:rowOff>123825</xdr:rowOff>
    </xdr:to>
    <xdr:sp macro="" textlink="">
      <xdr:nvSpPr>
        <xdr:cNvPr id="30018" name="AutoShape 356"/>
        <xdr:cNvSpPr>
          <a:spLocks noChangeArrowheads="1"/>
        </xdr:cNvSpPr>
      </xdr:nvSpPr>
      <xdr:spPr bwMode="auto">
        <a:xfrm>
          <a:off x="4610100" y="6781800"/>
          <a:ext cx="990600" cy="485775"/>
        </a:xfrm>
        <a:prstGeom prst="parallelogram">
          <a:avLst>
            <a:gd name="adj" fmla="val 1745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35</xdr:row>
      <xdr:rowOff>123825</xdr:rowOff>
    </xdr:from>
    <xdr:to>
      <xdr:col>33</xdr:col>
      <xdr:colOff>9525</xdr:colOff>
      <xdr:row>35</xdr:row>
      <xdr:rowOff>123825</xdr:rowOff>
    </xdr:to>
    <xdr:sp macro="" textlink="">
      <xdr:nvSpPr>
        <xdr:cNvPr id="30019" name="Line 380"/>
        <xdr:cNvSpPr>
          <a:spLocks noChangeShapeType="1"/>
        </xdr:cNvSpPr>
      </xdr:nvSpPr>
      <xdr:spPr bwMode="auto">
        <a:xfrm flipH="1">
          <a:off x="5248275" y="5810250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161925</xdr:colOff>
      <xdr:row>41</xdr:row>
      <xdr:rowOff>0</xdr:rowOff>
    </xdr:from>
    <xdr:to>
      <xdr:col>32</xdr:col>
      <xdr:colOff>171450</xdr:colOff>
      <xdr:row>41</xdr:row>
      <xdr:rowOff>0</xdr:rowOff>
    </xdr:to>
    <xdr:sp macro="" textlink="">
      <xdr:nvSpPr>
        <xdr:cNvPr id="30020" name="Line 381"/>
        <xdr:cNvSpPr>
          <a:spLocks noChangeShapeType="1"/>
        </xdr:cNvSpPr>
      </xdr:nvSpPr>
      <xdr:spPr bwMode="auto">
        <a:xfrm flipH="1">
          <a:off x="5229225" y="66579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32</xdr:row>
      <xdr:rowOff>123825</xdr:rowOff>
    </xdr:from>
    <xdr:to>
      <xdr:col>33</xdr:col>
      <xdr:colOff>76200</xdr:colOff>
      <xdr:row>33</xdr:row>
      <xdr:rowOff>76200</xdr:rowOff>
    </xdr:to>
    <xdr:sp macro="" textlink="">
      <xdr:nvSpPr>
        <xdr:cNvPr id="30021" name="Rectangle 86"/>
        <xdr:cNvSpPr>
          <a:spLocks noChangeAspect="1" noChangeArrowheads="1"/>
        </xdr:cNvSpPr>
      </xdr:nvSpPr>
      <xdr:spPr bwMode="auto">
        <a:xfrm>
          <a:off x="904875" y="5324475"/>
          <a:ext cx="5143500" cy="114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19</xdr:row>
      <xdr:rowOff>19050</xdr:rowOff>
    </xdr:from>
    <xdr:to>
      <xdr:col>26</xdr:col>
      <xdr:colOff>0</xdr:colOff>
      <xdr:row>19</xdr:row>
      <xdr:rowOff>123825</xdr:rowOff>
    </xdr:to>
    <xdr:sp macro="" textlink="">
      <xdr:nvSpPr>
        <xdr:cNvPr id="30022" name="Rectangle 87"/>
        <xdr:cNvSpPr>
          <a:spLocks noChangeArrowheads="1"/>
        </xdr:cNvSpPr>
      </xdr:nvSpPr>
      <xdr:spPr bwMode="auto">
        <a:xfrm>
          <a:off x="2219325" y="3114675"/>
          <a:ext cx="2486025" cy="104775"/>
        </a:xfrm>
        <a:prstGeom prst="rect">
          <a:avLst/>
        </a:prstGeom>
        <a:solidFill>
          <a:srgbClr val="FFFFC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26</xdr:row>
      <xdr:rowOff>9525</xdr:rowOff>
    </xdr:from>
    <xdr:to>
      <xdr:col>9</xdr:col>
      <xdr:colOff>47625</xdr:colOff>
      <xdr:row>32</xdr:row>
      <xdr:rowOff>123825</xdr:rowOff>
    </xdr:to>
    <xdr:sp macro="" textlink="">
      <xdr:nvSpPr>
        <xdr:cNvPr id="30023" name="Rectangle 88"/>
        <xdr:cNvSpPr>
          <a:spLocks noChangeAspect="1" noChangeArrowheads="1"/>
        </xdr:cNvSpPr>
      </xdr:nvSpPr>
      <xdr:spPr bwMode="auto">
        <a:xfrm>
          <a:off x="1562100" y="4238625"/>
          <a:ext cx="114300" cy="108585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19050</xdr:colOff>
      <xdr:row>26</xdr:row>
      <xdr:rowOff>9525</xdr:rowOff>
    </xdr:from>
    <xdr:to>
      <xdr:col>29</xdr:col>
      <xdr:colOff>133350</xdr:colOff>
      <xdr:row>32</xdr:row>
      <xdr:rowOff>123825</xdr:rowOff>
    </xdr:to>
    <xdr:sp macro="" textlink="">
      <xdr:nvSpPr>
        <xdr:cNvPr id="30024" name="Rectangle 89"/>
        <xdr:cNvSpPr>
          <a:spLocks noChangeAspect="1" noChangeArrowheads="1"/>
        </xdr:cNvSpPr>
      </xdr:nvSpPr>
      <xdr:spPr bwMode="auto">
        <a:xfrm>
          <a:off x="5267325" y="4238625"/>
          <a:ext cx="114300" cy="108585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19</xdr:row>
      <xdr:rowOff>114300</xdr:rowOff>
    </xdr:from>
    <xdr:to>
      <xdr:col>3</xdr:col>
      <xdr:colOff>9525</xdr:colOff>
      <xdr:row>32</xdr:row>
      <xdr:rowOff>133350</xdr:rowOff>
    </xdr:to>
    <xdr:cxnSp macro="">
      <xdr:nvCxnSpPr>
        <xdr:cNvPr id="30025" name="AutoShape 100"/>
        <xdr:cNvCxnSpPr>
          <a:cxnSpLocks noChangeShapeType="1"/>
        </xdr:cNvCxnSpPr>
      </xdr:nvCxnSpPr>
      <xdr:spPr bwMode="auto">
        <a:xfrm flipH="1">
          <a:off x="552450" y="3209925"/>
          <a:ext cx="0" cy="21240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19</xdr:row>
      <xdr:rowOff>57150</xdr:rowOff>
    </xdr:to>
    <xdr:cxnSp macro="">
      <xdr:nvCxnSpPr>
        <xdr:cNvPr id="30026" name="AutoShape 101"/>
        <xdr:cNvCxnSpPr>
          <a:cxnSpLocks noChangeShapeType="1"/>
        </xdr:cNvCxnSpPr>
      </xdr:nvCxnSpPr>
      <xdr:spPr bwMode="auto">
        <a:xfrm>
          <a:off x="723900" y="971550"/>
          <a:ext cx="0" cy="21812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38100</xdr:colOff>
      <xdr:row>32</xdr:row>
      <xdr:rowOff>0</xdr:rowOff>
    </xdr:from>
    <xdr:to>
      <xdr:col>29</xdr:col>
      <xdr:colOff>19050</xdr:colOff>
      <xdr:row>32</xdr:row>
      <xdr:rowOff>0</xdr:rowOff>
    </xdr:to>
    <xdr:cxnSp macro="">
      <xdr:nvCxnSpPr>
        <xdr:cNvPr id="30027" name="AutoShape 102"/>
        <xdr:cNvCxnSpPr>
          <a:cxnSpLocks noChangeShapeType="1"/>
        </xdr:cNvCxnSpPr>
      </xdr:nvCxnSpPr>
      <xdr:spPr bwMode="auto">
        <a:xfrm>
          <a:off x="1666875" y="5200650"/>
          <a:ext cx="3600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12</xdr:col>
      <xdr:colOff>114300</xdr:colOff>
      <xdr:row>21</xdr:row>
      <xdr:rowOff>9525</xdr:rowOff>
    </xdr:from>
    <xdr:to>
      <xdr:col>25</xdr:col>
      <xdr:colOff>133350</xdr:colOff>
      <xdr:row>21</xdr:row>
      <xdr:rowOff>9525</xdr:rowOff>
    </xdr:to>
    <xdr:cxnSp macro="">
      <xdr:nvCxnSpPr>
        <xdr:cNvPr id="30028" name="AutoShape 103"/>
        <xdr:cNvCxnSpPr>
          <a:cxnSpLocks noChangeShapeType="1"/>
        </xdr:cNvCxnSpPr>
      </xdr:nvCxnSpPr>
      <xdr:spPr bwMode="auto">
        <a:xfrm>
          <a:off x="2286000" y="3429000"/>
          <a:ext cx="23717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27</xdr:col>
      <xdr:colOff>66675</xdr:colOff>
      <xdr:row>18</xdr:row>
      <xdr:rowOff>133350</xdr:rowOff>
    </xdr:from>
    <xdr:to>
      <xdr:col>30</xdr:col>
      <xdr:colOff>114300</xdr:colOff>
      <xdr:row>25</xdr:row>
      <xdr:rowOff>9525</xdr:rowOff>
    </xdr:to>
    <xdr:cxnSp macro="">
      <xdr:nvCxnSpPr>
        <xdr:cNvPr id="30029" name="AutoShape 104"/>
        <xdr:cNvCxnSpPr>
          <a:cxnSpLocks noChangeShapeType="1"/>
        </xdr:cNvCxnSpPr>
      </xdr:nvCxnSpPr>
      <xdr:spPr bwMode="auto">
        <a:xfrm>
          <a:off x="4953000" y="3048000"/>
          <a:ext cx="590550" cy="10287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161925</xdr:colOff>
      <xdr:row>26</xdr:row>
      <xdr:rowOff>28575</xdr:rowOff>
    </xdr:from>
    <xdr:to>
      <xdr:col>4</xdr:col>
      <xdr:colOff>161925</xdr:colOff>
      <xdr:row>32</xdr:row>
      <xdr:rowOff>133350</xdr:rowOff>
    </xdr:to>
    <xdr:cxnSp macro="">
      <xdr:nvCxnSpPr>
        <xdr:cNvPr id="30030" name="AutoShape 105"/>
        <xdr:cNvCxnSpPr>
          <a:cxnSpLocks noChangeShapeType="1"/>
        </xdr:cNvCxnSpPr>
      </xdr:nvCxnSpPr>
      <xdr:spPr bwMode="auto">
        <a:xfrm>
          <a:off x="885825" y="4257675"/>
          <a:ext cx="0" cy="10763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30</xdr:col>
      <xdr:colOff>152400</xdr:colOff>
      <xdr:row>33</xdr:row>
      <xdr:rowOff>57150</xdr:rowOff>
    </xdr:from>
    <xdr:to>
      <xdr:col>31</xdr:col>
      <xdr:colOff>114300</xdr:colOff>
      <xdr:row>34</xdr:row>
      <xdr:rowOff>38100</xdr:rowOff>
    </xdr:to>
    <xdr:sp macro="" textlink="">
      <xdr:nvSpPr>
        <xdr:cNvPr id="30031" name="Oval 118"/>
        <xdr:cNvSpPr>
          <a:spLocks noChangeAspect="1" noChangeArrowheads="1"/>
        </xdr:cNvSpPr>
      </xdr:nvSpPr>
      <xdr:spPr bwMode="auto">
        <a:xfrm>
          <a:off x="5581650" y="5419725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33</xdr:row>
      <xdr:rowOff>47625</xdr:rowOff>
    </xdr:from>
    <xdr:to>
      <xdr:col>7</xdr:col>
      <xdr:colOff>104775</xdr:colOff>
      <xdr:row>34</xdr:row>
      <xdr:rowOff>28575</xdr:rowOff>
    </xdr:to>
    <xdr:sp macro="" textlink="">
      <xdr:nvSpPr>
        <xdr:cNvPr id="30032" name="Oval 119"/>
        <xdr:cNvSpPr>
          <a:spLocks noChangeAspect="1" noChangeArrowheads="1"/>
        </xdr:cNvSpPr>
      </xdr:nvSpPr>
      <xdr:spPr bwMode="auto">
        <a:xfrm>
          <a:off x="1228725" y="5410200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171450</xdr:colOff>
      <xdr:row>33</xdr:row>
      <xdr:rowOff>76200</xdr:rowOff>
    </xdr:from>
    <xdr:to>
      <xdr:col>13</xdr:col>
      <xdr:colOff>95250</xdr:colOff>
      <xdr:row>34</xdr:row>
      <xdr:rowOff>19050</xdr:rowOff>
    </xdr:to>
    <xdr:sp macro="" textlink="">
      <xdr:nvSpPr>
        <xdr:cNvPr id="30033" name="Rectangle 123"/>
        <xdr:cNvSpPr>
          <a:spLocks noChangeArrowheads="1"/>
        </xdr:cNvSpPr>
      </xdr:nvSpPr>
      <xdr:spPr bwMode="auto">
        <a:xfrm>
          <a:off x="2343150" y="543877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33</xdr:row>
      <xdr:rowOff>66675</xdr:rowOff>
    </xdr:from>
    <xdr:to>
      <xdr:col>19</xdr:col>
      <xdr:colOff>104775</xdr:colOff>
      <xdr:row>34</xdr:row>
      <xdr:rowOff>9525</xdr:rowOff>
    </xdr:to>
    <xdr:sp macro="" textlink="">
      <xdr:nvSpPr>
        <xdr:cNvPr id="30034" name="Rectangle 131"/>
        <xdr:cNvSpPr>
          <a:spLocks noChangeArrowheads="1"/>
        </xdr:cNvSpPr>
      </xdr:nvSpPr>
      <xdr:spPr bwMode="auto">
        <a:xfrm>
          <a:off x="3438525" y="54292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28575</xdr:colOff>
      <xdr:row>33</xdr:row>
      <xdr:rowOff>85725</xdr:rowOff>
    </xdr:from>
    <xdr:to>
      <xdr:col>25</xdr:col>
      <xdr:colOff>133350</xdr:colOff>
      <xdr:row>34</xdr:row>
      <xdr:rowOff>28575</xdr:rowOff>
    </xdr:to>
    <xdr:sp macro="" textlink="">
      <xdr:nvSpPr>
        <xdr:cNvPr id="30035" name="Rectangle 132"/>
        <xdr:cNvSpPr>
          <a:spLocks noChangeArrowheads="1"/>
        </xdr:cNvSpPr>
      </xdr:nvSpPr>
      <xdr:spPr bwMode="auto">
        <a:xfrm>
          <a:off x="4552950" y="544830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152400</xdr:colOff>
      <xdr:row>32</xdr:row>
      <xdr:rowOff>76200</xdr:rowOff>
    </xdr:from>
    <xdr:to>
      <xdr:col>7</xdr:col>
      <xdr:colOff>114300</xdr:colOff>
      <xdr:row>33</xdr:row>
      <xdr:rowOff>57150</xdr:rowOff>
    </xdr:to>
    <xdr:sp macro="" textlink="">
      <xdr:nvSpPr>
        <xdr:cNvPr id="30036" name="Oval 265"/>
        <xdr:cNvSpPr>
          <a:spLocks noChangeAspect="1" noChangeArrowheads="1"/>
        </xdr:cNvSpPr>
      </xdr:nvSpPr>
      <xdr:spPr bwMode="auto">
        <a:xfrm>
          <a:off x="1238250" y="5276850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152400</xdr:colOff>
      <xdr:row>32</xdr:row>
      <xdr:rowOff>66675</xdr:rowOff>
    </xdr:from>
    <xdr:to>
      <xdr:col>31</xdr:col>
      <xdr:colOff>114300</xdr:colOff>
      <xdr:row>33</xdr:row>
      <xdr:rowOff>47625</xdr:rowOff>
    </xdr:to>
    <xdr:sp macro="" textlink="">
      <xdr:nvSpPr>
        <xdr:cNvPr id="30037" name="Oval 266"/>
        <xdr:cNvSpPr>
          <a:spLocks noChangeAspect="1" noChangeArrowheads="1"/>
        </xdr:cNvSpPr>
      </xdr:nvSpPr>
      <xdr:spPr bwMode="auto">
        <a:xfrm>
          <a:off x="5581650" y="5267325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19</xdr:row>
      <xdr:rowOff>123825</xdr:rowOff>
    </xdr:from>
    <xdr:to>
      <xdr:col>13</xdr:col>
      <xdr:colOff>152400</xdr:colOff>
      <xdr:row>19</xdr:row>
      <xdr:rowOff>123825</xdr:rowOff>
    </xdr:to>
    <xdr:sp macro="" textlink="">
      <xdr:nvSpPr>
        <xdr:cNvPr id="30038" name="Line 286"/>
        <xdr:cNvSpPr>
          <a:spLocks noChangeShapeType="1"/>
        </xdr:cNvSpPr>
      </xdr:nvSpPr>
      <xdr:spPr bwMode="auto">
        <a:xfrm flipV="1">
          <a:off x="495300" y="321945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123825</xdr:colOff>
      <xdr:row>18</xdr:row>
      <xdr:rowOff>76200</xdr:rowOff>
    </xdr:from>
    <xdr:to>
      <xdr:col>28</xdr:col>
      <xdr:colOff>0</xdr:colOff>
      <xdr:row>19</xdr:row>
      <xdr:rowOff>142875</xdr:rowOff>
    </xdr:to>
    <xdr:sp macro="" textlink="">
      <xdr:nvSpPr>
        <xdr:cNvPr id="30039" name="Line 288"/>
        <xdr:cNvSpPr>
          <a:spLocks noChangeShapeType="1"/>
        </xdr:cNvSpPr>
      </xdr:nvSpPr>
      <xdr:spPr bwMode="auto">
        <a:xfrm flipV="1">
          <a:off x="4648200" y="2990850"/>
          <a:ext cx="4191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171450</xdr:colOff>
      <xdr:row>24</xdr:row>
      <xdr:rowOff>104775</xdr:rowOff>
    </xdr:from>
    <xdr:to>
      <xdr:col>31</xdr:col>
      <xdr:colOff>57150</xdr:colOff>
      <xdr:row>26</xdr:row>
      <xdr:rowOff>19050</xdr:rowOff>
    </xdr:to>
    <xdr:sp macro="" textlink="">
      <xdr:nvSpPr>
        <xdr:cNvPr id="30040" name="Line 289"/>
        <xdr:cNvSpPr>
          <a:spLocks noChangeShapeType="1"/>
        </xdr:cNvSpPr>
      </xdr:nvSpPr>
      <xdr:spPr bwMode="auto">
        <a:xfrm flipV="1">
          <a:off x="5238750" y="4010025"/>
          <a:ext cx="42862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19</xdr:row>
      <xdr:rowOff>133350</xdr:rowOff>
    </xdr:from>
    <xdr:to>
      <xdr:col>12</xdr:col>
      <xdr:colOff>123825</xdr:colOff>
      <xdr:row>21</xdr:row>
      <xdr:rowOff>76200</xdr:rowOff>
    </xdr:to>
    <xdr:sp macro="" textlink="">
      <xdr:nvSpPr>
        <xdr:cNvPr id="30041" name="Line 293"/>
        <xdr:cNvSpPr>
          <a:spLocks noChangeShapeType="1"/>
        </xdr:cNvSpPr>
      </xdr:nvSpPr>
      <xdr:spPr bwMode="auto">
        <a:xfrm>
          <a:off x="2295525" y="32289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123825</xdr:colOff>
      <xdr:row>19</xdr:row>
      <xdr:rowOff>152400</xdr:rowOff>
    </xdr:from>
    <xdr:to>
      <xdr:col>25</xdr:col>
      <xdr:colOff>123825</xdr:colOff>
      <xdr:row>21</xdr:row>
      <xdr:rowOff>47625</xdr:rowOff>
    </xdr:to>
    <xdr:sp macro="" textlink="">
      <xdr:nvSpPr>
        <xdr:cNvPr id="30042" name="Line 294"/>
        <xdr:cNvSpPr>
          <a:spLocks noChangeShapeType="1"/>
        </xdr:cNvSpPr>
      </xdr:nvSpPr>
      <xdr:spPr bwMode="auto">
        <a:xfrm>
          <a:off x="4648200" y="32480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19</xdr:row>
      <xdr:rowOff>19050</xdr:rowOff>
    </xdr:from>
    <xdr:to>
      <xdr:col>12</xdr:col>
      <xdr:colOff>47625</xdr:colOff>
      <xdr:row>19</xdr:row>
      <xdr:rowOff>19050</xdr:rowOff>
    </xdr:to>
    <xdr:sp macro="" textlink="">
      <xdr:nvSpPr>
        <xdr:cNvPr id="30043" name="Line 295"/>
        <xdr:cNvSpPr>
          <a:spLocks noChangeShapeType="1"/>
        </xdr:cNvSpPr>
      </xdr:nvSpPr>
      <xdr:spPr bwMode="auto">
        <a:xfrm flipV="1">
          <a:off x="628650" y="3114675"/>
          <a:ext cx="1590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123825</xdr:colOff>
      <xdr:row>26</xdr:row>
      <xdr:rowOff>19050</xdr:rowOff>
    </xdr:from>
    <xdr:to>
      <xdr:col>8</xdr:col>
      <xdr:colOff>171450</xdr:colOff>
      <xdr:row>26</xdr:row>
      <xdr:rowOff>19050</xdr:rowOff>
    </xdr:to>
    <xdr:sp macro="" textlink="">
      <xdr:nvSpPr>
        <xdr:cNvPr id="30044" name="Line 296"/>
        <xdr:cNvSpPr>
          <a:spLocks noChangeShapeType="1"/>
        </xdr:cNvSpPr>
      </xdr:nvSpPr>
      <xdr:spPr bwMode="auto">
        <a:xfrm flipV="1">
          <a:off x="847725" y="4248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7</xdr:row>
      <xdr:rowOff>76200</xdr:rowOff>
    </xdr:from>
    <xdr:to>
      <xdr:col>20</xdr:col>
      <xdr:colOff>142875</xdr:colOff>
      <xdr:row>8</xdr:row>
      <xdr:rowOff>133350</xdr:rowOff>
    </xdr:to>
    <xdr:sp macro="" textlink="">
      <xdr:nvSpPr>
        <xdr:cNvPr id="30045" name="AutoShape 297"/>
        <xdr:cNvSpPr>
          <a:spLocks noChangeArrowheads="1"/>
        </xdr:cNvSpPr>
      </xdr:nvSpPr>
      <xdr:spPr bwMode="auto">
        <a:xfrm flipV="1">
          <a:off x="3190875" y="1209675"/>
          <a:ext cx="571500" cy="219075"/>
        </a:xfrm>
        <a:custGeom>
          <a:avLst/>
          <a:gdLst>
            <a:gd name="T0" fmla="*/ 500063 w 21600"/>
            <a:gd name="T1" fmla="*/ 109538 h 21600"/>
            <a:gd name="T2" fmla="*/ 285750 w 21600"/>
            <a:gd name="T3" fmla="*/ 219075 h 21600"/>
            <a:gd name="T4" fmla="*/ 71438 w 21600"/>
            <a:gd name="T5" fmla="*/ 109538 h 21600"/>
            <a:gd name="T6" fmla="*/ 28575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500 w 21600"/>
            <a:gd name="T13" fmla="*/ 4500 h 21600"/>
            <a:gd name="T14" fmla="*/ 17100 w 21600"/>
            <a:gd name="T15" fmla="*/ 171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400" y="21600"/>
              </a:lnTo>
              <a:lnTo>
                <a:pt x="16200" y="21600"/>
              </a:lnTo>
              <a:lnTo>
                <a:pt x="216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76200</xdr:colOff>
      <xdr:row>4</xdr:row>
      <xdr:rowOff>95250</xdr:rowOff>
    </xdr:from>
    <xdr:to>
      <xdr:col>34</xdr:col>
      <xdr:colOff>95250</xdr:colOff>
      <xdr:row>12</xdr:row>
      <xdr:rowOff>28575</xdr:rowOff>
    </xdr:to>
    <xdr:grpSp>
      <xdr:nvGrpSpPr>
        <xdr:cNvPr id="30046" name="Group 305"/>
        <xdr:cNvGrpSpPr>
          <a:grpSpLocks/>
        </xdr:cNvGrpSpPr>
      </xdr:nvGrpSpPr>
      <xdr:grpSpPr bwMode="auto">
        <a:xfrm>
          <a:off x="4781550" y="742950"/>
          <a:ext cx="1466850" cy="1228725"/>
          <a:chOff x="494" y="22"/>
          <a:chExt cx="154" cy="129"/>
        </a:xfrm>
      </xdr:grpSpPr>
      <xdr:sp macro="" textlink="">
        <xdr:nvSpPr>
          <xdr:cNvPr id="30128" name="AutoShape 298"/>
          <xdr:cNvSpPr>
            <a:spLocks noChangeArrowheads="1"/>
          </xdr:cNvSpPr>
        </xdr:nvSpPr>
        <xdr:spPr bwMode="auto">
          <a:xfrm>
            <a:off x="494" y="22"/>
            <a:ext cx="154" cy="12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29" name="Line 299"/>
          <xdr:cNvSpPr>
            <a:spLocks noChangeShapeType="1"/>
          </xdr:cNvSpPr>
        </xdr:nvSpPr>
        <xdr:spPr bwMode="auto">
          <a:xfrm flipH="1">
            <a:off x="571" y="23"/>
            <a:ext cx="0" cy="12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130" name="AutoShape 300"/>
          <xdr:cNvSpPr>
            <a:spLocks noChangeArrowheads="1"/>
          </xdr:cNvSpPr>
        </xdr:nvSpPr>
        <xdr:spPr bwMode="auto">
          <a:xfrm flipV="1">
            <a:off x="500" y="89"/>
            <a:ext cx="144" cy="56"/>
          </a:xfrm>
          <a:custGeom>
            <a:avLst/>
            <a:gdLst>
              <a:gd name="T0" fmla="*/ 127 w 21600"/>
              <a:gd name="T1" fmla="*/ 28 h 21600"/>
              <a:gd name="T2" fmla="*/ 72 w 21600"/>
              <a:gd name="T3" fmla="*/ 56 h 21600"/>
              <a:gd name="T4" fmla="*/ 18 w 21600"/>
              <a:gd name="T5" fmla="*/ 28 h 21600"/>
              <a:gd name="T6" fmla="*/ 72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500 w 21600"/>
              <a:gd name="T13" fmla="*/ 4243 h 21600"/>
              <a:gd name="T14" fmla="*/ 17250 w 21600"/>
              <a:gd name="T15" fmla="*/ 1735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249" y="21600"/>
                </a:lnTo>
                <a:lnTo>
                  <a:pt x="16351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131" name="Line 304"/>
          <xdr:cNvSpPr>
            <a:spLocks noChangeShapeType="1"/>
          </xdr:cNvSpPr>
        </xdr:nvSpPr>
        <xdr:spPr bwMode="auto">
          <a:xfrm>
            <a:off x="517" y="118"/>
            <a:ext cx="10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171450</xdr:colOff>
      <xdr:row>9</xdr:row>
      <xdr:rowOff>38100</xdr:rowOff>
    </xdr:from>
    <xdr:to>
      <xdr:col>29</xdr:col>
      <xdr:colOff>38100</xdr:colOff>
      <xdr:row>9</xdr:row>
      <xdr:rowOff>85725</xdr:rowOff>
    </xdr:to>
    <xdr:sp macro="" textlink="">
      <xdr:nvSpPr>
        <xdr:cNvPr id="30047" name="Oval 315"/>
        <xdr:cNvSpPr>
          <a:spLocks noChangeArrowheads="1"/>
        </xdr:cNvSpPr>
      </xdr:nvSpPr>
      <xdr:spPr bwMode="auto">
        <a:xfrm rot="5400000" flipV="1">
          <a:off x="5238750" y="14954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152400</xdr:colOff>
      <xdr:row>10</xdr:row>
      <xdr:rowOff>142875</xdr:rowOff>
    </xdr:from>
    <xdr:to>
      <xdr:col>30</xdr:col>
      <xdr:colOff>19050</xdr:colOff>
      <xdr:row>11</xdr:row>
      <xdr:rowOff>28575</xdr:rowOff>
    </xdr:to>
    <xdr:sp macro="" textlink="">
      <xdr:nvSpPr>
        <xdr:cNvPr id="30048" name="Oval 316"/>
        <xdr:cNvSpPr>
          <a:spLocks noChangeArrowheads="1"/>
        </xdr:cNvSpPr>
      </xdr:nvSpPr>
      <xdr:spPr bwMode="auto">
        <a:xfrm rot="5400000" flipV="1">
          <a:off x="5400675" y="17621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9</xdr:row>
      <xdr:rowOff>85725</xdr:rowOff>
    </xdr:from>
    <xdr:to>
      <xdr:col>29</xdr:col>
      <xdr:colOff>0</xdr:colOff>
      <xdr:row>14</xdr:row>
      <xdr:rowOff>152400</xdr:rowOff>
    </xdr:to>
    <xdr:sp macro="" textlink="">
      <xdr:nvSpPr>
        <xdr:cNvPr id="30049" name="Line 317"/>
        <xdr:cNvSpPr>
          <a:spLocks noChangeShapeType="1"/>
        </xdr:cNvSpPr>
      </xdr:nvSpPr>
      <xdr:spPr bwMode="auto">
        <a:xfrm flipH="1">
          <a:off x="5076825" y="1543050"/>
          <a:ext cx="1714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11</xdr:row>
      <xdr:rowOff>47625</xdr:rowOff>
    </xdr:from>
    <xdr:to>
      <xdr:col>29</xdr:col>
      <xdr:colOff>152400</xdr:colOff>
      <xdr:row>15</xdr:row>
      <xdr:rowOff>19050</xdr:rowOff>
    </xdr:to>
    <xdr:sp macro="" textlink="">
      <xdr:nvSpPr>
        <xdr:cNvPr id="30050" name="Line 318"/>
        <xdr:cNvSpPr>
          <a:spLocks noChangeShapeType="1"/>
        </xdr:cNvSpPr>
      </xdr:nvSpPr>
      <xdr:spPr bwMode="auto">
        <a:xfrm flipH="1">
          <a:off x="5076825" y="1828800"/>
          <a:ext cx="3238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15</xdr:row>
      <xdr:rowOff>0</xdr:rowOff>
    </xdr:from>
    <xdr:to>
      <xdr:col>33</xdr:col>
      <xdr:colOff>0</xdr:colOff>
      <xdr:row>15</xdr:row>
      <xdr:rowOff>0</xdr:rowOff>
    </xdr:to>
    <xdr:sp macro="" textlink="">
      <xdr:nvSpPr>
        <xdr:cNvPr id="30051" name="Line 319"/>
        <xdr:cNvSpPr>
          <a:spLocks noChangeShapeType="1"/>
        </xdr:cNvSpPr>
      </xdr:nvSpPr>
      <xdr:spPr bwMode="auto">
        <a:xfrm flipV="1">
          <a:off x="5067300" y="2428875"/>
          <a:ext cx="904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161925</xdr:colOff>
      <xdr:row>5</xdr:row>
      <xdr:rowOff>9525</xdr:rowOff>
    </xdr:from>
    <xdr:to>
      <xdr:col>29</xdr:col>
      <xdr:colOff>123825</xdr:colOff>
      <xdr:row>7</xdr:row>
      <xdr:rowOff>142875</xdr:rowOff>
    </xdr:to>
    <xdr:grpSp>
      <xdr:nvGrpSpPr>
        <xdr:cNvPr id="30052" name="Group 320"/>
        <xdr:cNvGrpSpPr>
          <a:grpSpLocks/>
        </xdr:cNvGrpSpPr>
      </xdr:nvGrpSpPr>
      <xdr:grpSpPr bwMode="auto">
        <a:xfrm flipH="1">
          <a:off x="4324350" y="819150"/>
          <a:ext cx="1047750" cy="457200"/>
          <a:chOff x="653" y="225"/>
          <a:chExt cx="74" cy="34"/>
        </a:xfrm>
      </xdr:grpSpPr>
      <xdr:sp macro="" textlink="">
        <xdr:nvSpPr>
          <xdr:cNvPr id="30126" name="Freeform 321"/>
          <xdr:cNvSpPr>
            <a:spLocks/>
          </xdr:cNvSpPr>
        </xdr:nvSpPr>
        <xdr:spPr bwMode="auto">
          <a:xfrm>
            <a:off x="656" y="225"/>
            <a:ext cx="71" cy="32"/>
          </a:xfrm>
          <a:custGeom>
            <a:avLst/>
            <a:gdLst>
              <a:gd name="T0" fmla="*/ 0 w 83"/>
              <a:gd name="T1" fmla="*/ 8 h 8"/>
              <a:gd name="T2" fmla="*/ 83 w 83"/>
              <a:gd name="T3" fmla="*/ 0 h 8"/>
              <a:gd name="T4" fmla="*/ 0 60000 65536"/>
              <a:gd name="T5" fmla="*/ 0 60000 65536"/>
              <a:gd name="T6" fmla="*/ 0 w 83"/>
              <a:gd name="T7" fmla="*/ 0 h 8"/>
              <a:gd name="T8" fmla="*/ 83 w 83"/>
              <a:gd name="T9" fmla="*/ 8 h 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83" h="8">
                <a:moveTo>
                  <a:pt x="0" y="8"/>
                </a:moveTo>
                <a:lnTo>
                  <a:pt x="83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</xdr:spPr>
      </xdr:sp>
      <xdr:sp macro="" textlink="">
        <xdr:nvSpPr>
          <xdr:cNvPr id="30127" name="Oval 322"/>
          <xdr:cNvSpPr>
            <a:spLocks noChangeArrowheads="1"/>
          </xdr:cNvSpPr>
        </xdr:nvSpPr>
        <xdr:spPr bwMode="auto">
          <a:xfrm>
            <a:off x="653" y="255"/>
            <a:ext cx="4" cy="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19050</xdr:colOff>
      <xdr:row>5</xdr:row>
      <xdr:rowOff>19050</xdr:rowOff>
    </xdr:from>
    <xdr:to>
      <xdr:col>31</xdr:col>
      <xdr:colOff>38100</xdr:colOff>
      <xdr:row>7</xdr:row>
      <xdr:rowOff>95250</xdr:rowOff>
    </xdr:to>
    <xdr:grpSp>
      <xdr:nvGrpSpPr>
        <xdr:cNvPr id="30053" name="Group 323"/>
        <xdr:cNvGrpSpPr>
          <a:grpSpLocks/>
        </xdr:cNvGrpSpPr>
      </xdr:nvGrpSpPr>
      <xdr:grpSpPr bwMode="auto">
        <a:xfrm flipH="1">
          <a:off x="4362450" y="828675"/>
          <a:ext cx="1285875" cy="400050"/>
          <a:chOff x="653" y="225"/>
          <a:chExt cx="74" cy="34"/>
        </a:xfrm>
      </xdr:grpSpPr>
      <xdr:sp macro="" textlink="">
        <xdr:nvSpPr>
          <xdr:cNvPr id="30124" name="Freeform 324"/>
          <xdr:cNvSpPr>
            <a:spLocks/>
          </xdr:cNvSpPr>
        </xdr:nvSpPr>
        <xdr:spPr bwMode="auto">
          <a:xfrm>
            <a:off x="656" y="225"/>
            <a:ext cx="71" cy="32"/>
          </a:xfrm>
          <a:custGeom>
            <a:avLst/>
            <a:gdLst>
              <a:gd name="T0" fmla="*/ 0 w 83"/>
              <a:gd name="T1" fmla="*/ 8 h 8"/>
              <a:gd name="T2" fmla="*/ 83 w 83"/>
              <a:gd name="T3" fmla="*/ 0 h 8"/>
              <a:gd name="T4" fmla="*/ 0 60000 65536"/>
              <a:gd name="T5" fmla="*/ 0 60000 65536"/>
              <a:gd name="T6" fmla="*/ 0 w 83"/>
              <a:gd name="T7" fmla="*/ 0 h 8"/>
              <a:gd name="T8" fmla="*/ 83 w 83"/>
              <a:gd name="T9" fmla="*/ 8 h 8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T6" t="T7" r="T8" b="T9"/>
            <a:pathLst>
              <a:path w="83" h="8">
                <a:moveTo>
                  <a:pt x="0" y="8"/>
                </a:moveTo>
                <a:lnTo>
                  <a:pt x="83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 type="none" w="med" len="med"/>
            <a:tailEnd type="none" w="med" len="med"/>
          </a:ln>
        </xdr:spPr>
      </xdr:sp>
      <xdr:sp macro="" textlink="">
        <xdr:nvSpPr>
          <xdr:cNvPr id="30125" name="Oval 325"/>
          <xdr:cNvSpPr>
            <a:spLocks noChangeArrowheads="1"/>
          </xdr:cNvSpPr>
        </xdr:nvSpPr>
        <xdr:spPr bwMode="auto">
          <a:xfrm>
            <a:off x="653" y="255"/>
            <a:ext cx="4" cy="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142875</xdr:colOff>
      <xdr:row>5</xdr:row>
      <xdr:rowOff>9525</xdr:rowOff>
    </xdr:from>
    <xdr:to>
      <xdr:col>28</xdr:col>
      <xdr:colOff>19050</xdr:colOff>
      <xdr:row>5</xdr:row>
      <xdr:rowOff>9525</xdr:rowOff>
    </xdr:to>
    <xdr:sp macro="" textlink="">
      <xdr:nvSpPr>
        <xdr:cNvPr id="30054" name="Line 326"/>
        <xdr:cNvSpPr>
          <a:spLocks noChangeShapeType="1"/>
        </xdr:cNvSpPr>
      </xdr:nvSpPr>
      <xdr:spPr bwMode="auto">
        <a:xfrm flipV="1">
          <a:off x="4305300" y="81915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13</xdr:row>
      <xdr:rowOff>152400</xdr:rowOff>
    </xdr:from>
    <xdr:to>
      <xdr:col>11</xdr:col>
      <xdr:colOff>171450</xdr:colOff>
      <xdr:row>16</xdr:row>
      <xdr:rowOff>104775</xdr:rowOff>
    </xdr:to>
    <xdr:sp macro="" textlink="">
      <xdr:nvSpPr>
        <xdr:cNvPr id="30055" name="Rectangle 327"/>
        <xdr:cNvSpPr>
          <a:spLocks noChangeArrowheads="1"/>
        </xdr:cNvSpPr>
      </xdr:nvSpPr>
      <xdr:spPr bwMode="auto">
        <a:xfrm>
          <a:off x="1085850" y="2257425"/>
          <a:ext cx="10763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47625</xdr:colOff>
      <xdr:row>8</xdr:row>
      <xdr:rowOff>76200</xdr:rowOff>
    </xdr:from>
    <xdr:to>
      <xdr:col>9</xdr:col>
      <xdr:colOff>123825</xdr:colOff>
      <xdr:row>15</xdr:row>
      <xdr:rowOff>19050</xdr:rowOff>
    </xdr:to>
    <xdr:sp macro="" textlink="">
      <xdr:nvSpPr>
        <xdr:cNvPr id="30056" name="Rectangle 328"/>
        <xdr:cNvSpPr>
          <a:spLocks noChangeArrowheads="1"/>
        </xdr:cNvSpPr>
      </xdr:nvSpPr>
      <xdr:spPr bwMode="auto">
        <a:xfrm rot="-3684164">
          <a:off x="995362" y="1690688"/>
          <a:ext cx="10763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</xdr:colOff>
      <xdr:row>14</xdr:row>
      <xdr:rowOff>0</xdr:rowOff>
    </xdr:from>
    <xdr:to>
      <xdr:col>8</xdr:col>
      <xdr:colOff>9525</xdr:colOff>
      <xdr:row>15</xdr:row>
      <xdr:rowOff>47625</xdr:rowOff>
    </xdr:to>
    <xdr:sp macro="" textlink="">
      <xdr:nvSpPr>
        <xdr:cNvPr id="30057" name="Line 329"/>
        <xdr:cNvSpPr>
          <a:spLocks noChangeShapeType="1"/>
        </xdr:cNvSpPr>
      </xdr:nvSpPr>
      <xdr:spPr bwMode="auto">
        <a:xfrm flipV="1">
          <a:off x="1457325" y="22669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7</xdr:col>
      <xdr:colOff>171450</xdr:colOff>
      <xdr:row>14</xdr:row>
      <xdr:rowOff>0</xdr:rowOff>
    </xdr:to>
    <xdr:sp macro="" textlink="">
      <xdr:nvSpPr>
        <xdr:cNvPr id="30058" name="Line 330"/>
        <xdr:cNvSpPr>
          <a:spLocks noChangeShapeType="1"/>
        </xdr:cNvSpPr>
      </xdr:nvSpPr>
      <xdr:spPr bwMode="auto">
        <a:xfrm>
          <a:off x="1085850" y="226695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142875</xdr:colOff>
      <xdr:row>15</xdr:row>
      <xdr:rowOff>9525</xdr:rowOff>
    </xdr:from>
    <xdr:to>
      <xdr:col>11</xdr:col>
      <xdr:colOff>9525</xdr:colOff>
      <xdr:row>15</xdr:row>
      <xdr:rowOff>57150</xdr:rowOff>
    </xdr:to>
    <xdr:sp macro="" textlink="">
      <xdr:nvSpPr>
        <xdr:cNvPr id="30059" name="Oval 331"/>
        <xdr:cNvSpPr>
          <a:spLocks noChangeArrowheads="1"/>
        </xdr:cNvSpPr>
      </xdr:nvSpPr>
      <xdr:spPr bwMode="auto">
        <a:xfrm rot="5400000" flipV="1">
          <a:off x="1952625" y="243840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15</xdr:row>
      <xdr:rowOff>76200</xdr:rowOff>
    </xdr:from>
    <xdr:to>
      <xdr:col>10</xdr:col>
      <xdr:colOff>161925</xdr:colOff>
      <xdr:row>17</xdr:row>
      <xdr:rowOff>152400</xdr:rowOff>
    </xdr:to>
    <xdr:sp macro="" textlink="">
      <xdr:nvSpPr>
        <xdr:cNvPr id="30060" name="Line 333"/>
        <xdr:cNvSpPr>
          <a:spLocks noChangeShapeType="1"/>
        </xdr:cNvSpPr>
      </xdr:nvSpPr>
      <xdr:spPr bwMode="auto">
        <a:xfrm flipH="1">
          <a:off x="1885950" y="2505075"/>
          <a:ext cx="8572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</xdr:colOff>
      <xdr:row>11</xdr:row>
      <xdr:rowOff>0</xdr:rowOff>
    </xdr:from>
    <xdr:to>
      <xdr:col>15</xdr:col>
      <xdr:colOff>66675</xdr:colOff>
      <xdr:row>12</xdr:row>
      <xdr:rowOff>0</xdr:rowOff>
    </xdr:to>
    <xdr:grpSp>
      <xdr:nvGrpSpPr>
        <xdr:cNvPr id="30061" name="Group 344"/>
        <xdr:cNvGrpSpPr>
          <a:grpSpLocks/>
        </xdr:cNvGrpSpPr>
      </xdr:nvGrpSpPr>
      <xdr:grpSpPr bwMode="auto">
        <a:xfrm>
          <a:off x="1685925" y="1781175"/>
          <a:ext cx="1095375" cy="161925"/>
          <a:chOff x="161" y="187"/>
          <a:chExt cx="115" cy="17"/>
        </a:xfrm>
      </xdr:grpSpPr>
      <xdr:sp macro="" textlink="">
        <xdr:nvSpPr>
          <xdr:cNvPr id="30121" name="Oval 332"/>
          <xdr:cNvSpPr>
            <a:spLocks noChangeArrowheads="1"/>
          </xdr:cNvSpPr>
        </xdr:nvSpPr>
        <xdr:spPr bwMode="auto">
          <a:xfrm rot="5400000" flipV="1">
            <a:off x="161" y="199"/>
            <a:ext cx="5" cy="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122" name="Line 334"/>
          <xdr:cNvSpPr>
            <a:spLocks noChangeShapeType="1"/>
          </xdr:cNvSpPr>
        </xdr:nvSpPr>
        <xdr:spPr bwMode="auto">
          <a:xfrm flipV="1">
            <a:off x="164" y="189"/>
            <a:ext cx="3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123" name="Line 335"/>
          <xdr:cNvSpPr>
            <a:spLocks noChangeShapeType="1"/>
          </xdr:cNvSpPr>
        </xdr:nvSpPr>
        <xdr:spPr bwMode="auto">
          <a:xfrm>
            <a:off x="205" y="187"/>
            <a:ext cx="7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9525</xdr:colOff>
      <xdr:row>18</xdr:row>
      <xdr:rowOff>9525</xdr:rowOff>
    </xdr:from>
    <xdr:to>
      <xdr:col>10</xdr:col>
      <xdr:colOff>85725</xdr:colOff>
      <xdr:row>18</xdr:row>
      <xdr:rowOff>9525</xdr:rowOff>
    </xdr:to>
    <xdr:sp macro="" textlink="">
      <xdr:nvSpPr>
        <xdr:cNvPr id="30062" name="Line 336"/>
        <xdr:cNvSpPr>
          <a:spLocks noChangeShapeType="1"/>
        </xdr:cNvSpPr>
      </xdr:nvSpPr>
      <xdr:spPr bwMode="auto">
        <a:xfrm flipV="1">
          <a:off x="1095375" y="292417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19050</xdr:colOff>
      <xdr:row>24</xdr:row>
      <xdr:rowOff>9525</xdr:rowOff>
    </xdr:from>
    <xdr:to>
      <xdr:col>33</xdr:col>
      <xdr:colOff>76200</xdr:colOff>
      <xdr:row>31</xdr:row>
      <xdr:rowOff>9525</xdr:rowOff>
    </xdr:to>
    <xdr:sp macro="" textlink="">
      <xdr:nvSpPr>
        <xdr:cNvPr id="30063" name="Line 340"/>
        <xdr:cNvSpPr>
          <a:spLocks noChangeShapeType="1"/>
        </xdr:cNvSpPr>
      </xdr:nvSpPr>
      <xdr:spPr bwMode="auto">
        <a:xfrm>
          <a:off x="5991225" y="3914775"/>
          <a:ext cx="5715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28575</xdr:colOff>
      <xdr:row>26</xdr:row>
      <xdr:rowOff>152400</xdr:rowOff>
    </xdr:from>
    <xdr:to>
      <xdr:col>14</xdr:col>
      <xdr:colOff>0</xdr:colOff>
      <xdr:row>26</xdr:row>
      <xdr:rowOff>152400</xdr:rowOff>
    </xdr:to>
    <xdr:sp macro="" textlink="">
      <xdr:nvSpPr>
        <xdr:cNvPr id="30064" name="Line 342"/>
        <xdr:cNvSpPr>
          <a:spLocks noChangeShapeType="1"/>
        </xdr:cNvSpPr>
      </xdr:nvSpPr>
      <xdr:spPr bwMode="auto">
        <a:xfrm flipH="1">
          <a:off x="2019300" y="43815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27</xdr:row>
      <xdr:rowOff>9525</xdr:rowOff>
    </xdr:from>
    <xdr:to>
      <xdr:col>11</xdr:col>
      <xdr:colOff>0</xdr:colOff>
      <xdr:row>31</xdr:row>
      <xdr:rowOff>114300</xdr:rowOff>
    </xdr:to>
    <xdr:sp macro="" textlink="">
      <xdr:nvSpPr>
        <xdr:cNvPr id="30065" name="Line 343"/>
        <xdr:cNvSpPr>
          <a:spLocks noChangeShapeType="1"/>
        </xdr:cNvSpPr>
      </xdr:nvSpPr>
      <xdr:spPr bwMode="auto">
        <a:xfrm flipV="1">
          <a:off x="1123950" y="4400550"/>
          <a:ext cx="86677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12</xdr:row>
      <xdr:rowOff>152400</xdr:rowOff>
    </xdr:from>
    <xdr:to>
      <xdr:col>11</xdr:col>
      <xdr:colOff>85725</xdr:colOff>
      <xdr:row>13</xdr:row>
      <xdr:rowOff>152400</xdr:rowOff>
    </xdr:to>
    <xdr:sp macro="" textlink="">
      <xdr:nvSpPr>
        <xdr:cNvPr id="30066" name="Rectangle 346"/>
        <xdr:cNvSpPr>
          <a:spLocks noChangeArrowheads="1"/>
        </xdr:cNvSpPr>
      </xdr:nvSpPr>
      <xdr:spPr bwMode="auto">
        <a:xfrm>
          <a:off x="1171575" y="2095500"/>
          <a:ext cx="90487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22</xdr:row>
      <xdr:rowOff>123825</xdr:rowOff>
    </xdr:from>
    <xdr:to>
      <xdr:col>16</xdr:col>
      <xdr:colOff>57150</xdr:colOff>
      <xdr:row>32</xdr:row>
      <xdr:rowOff>142875</xdr:rowOff>
    </xdr:to>
    <xdr:sp macro="" textlink="">
      <xdr:nvSpPr>
        <xdr:cNvPr id="30067" name="Rectangle 395"/>
        <xdr:cNvSpPr>
          <a:spLocks noChangeArrowheads="1"/>
        </xdr:cNvSpPr>
      </xdr:nvSpPr>
      <xdr:spPr bwMode="auto">
        <a:xfrm>
          <a:off x="2867025" y="3705225"/>
          <a:ext cx="85725" cy="1638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123825</xdr:colOff>
      <xdr:row>22</xdr:row>
      <xdr:rowOff>38100</xdr:rowOff>
    </xdr:from>
    <xdr:to>
      <xdr:col>27</xdr:col>
      <xdr:colOff>123825</xdr:colOff>
      <xdr:row>22</xdr:row>
      <xdr:rowOff>114300</xdr:rowOff>
    </xdr:to>
    <xdr:sp macro="" textlink="">
      <xdr:nvSpPr>
        <xdr:cNvPr id="30068" name="Rectangle 396"/>
        <xdr:cNvSpPr>
          <a:spLocks noChangeArrowheads="1"/>
        </xdr:cNvSpPr>
      </xdr:nvSpPr>
      <xdr:spPr bwMode="auto">
        <a:xfrm>
          <a:off x="1933575" y="3619500"/>
          <a:ext cx="3076575" cy="762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</xdr:colOff>
      <xdr:row>22</xdr:row>
      <xdr:rowOff>114300</xdr:rowOff>
    </xdr:from>
    <xdr:to>
      <xdr:col>22</xdr:col>
      <xdr:colOff>95250</xdr:colOff>
      <xdr:row>32</xdr:row>
      <xdr:rowOff>133350</xdr:rowOff>
    </xdr:to>
    <xdr:sp macro="" textlink="">
      <xdr:nvSpPr>
        <xdr:cNvPr id="30069" name="Rectangle 397"/>
        <xdr:cNvSpPr>
          <a:spLocks noChangeArrowheads="1"/>
        </xdr:cNvSpPr>
      </xdr:nvSpPr>
      <xdr:spPr bwMode="auto">
        <a:xfrm>
          <a:off x="3990975" y="3695700"/>
          <a:ext cx="85725" cy="16383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47625</xdr:colOff>
      <xdr:row>28</xdr:row>
      <xdr:rowOff>0</xdr:rowOff>
    </xdr:from>
    <xdr:to>
      <xdr:col>15</xdr:col>
      <xdr:colOff>161925</xdr:colOff>
      <xdr:row>28</xdr:row>
      <xdr:rowOff>76200</xdr:rowOff>
    </xdr:to>
    <xdr:sp macro="" textlink="">
      <xdr:nvSpPr>
        <xdr:cNvPr id="30070" name="Rectangle 398"/>
        <xdr:cNvSpPr>
          <a:spLocks noChangeArrowheads="1"/>
        </xdr:cNvSpPr>
      </xdr:nvSpPr>
      <xdr:spPr bwMode="auto">
        <a:xfrm>
          <a:off x="1676400" y="4552950"/>
          <a:ext cx="1200150" cy="762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28</xdr:row>
      <xdr:rowOff>0</xdr:rowOff>
    </xdr:from>
    <xdr:to>
      <xdr:col>29</xdr:col>
      <xdr:colOff>38100</xdr:colOff>
      <xdr:row>28</xdr:row>
      <xdr:rowOff>76200</xdr:rowOff>
    </xdr:to>
    <xdr:sp macro="" textlink="">
      <xdr:nvSpPr>
        <xdr:cNvPr id="30071" name="Rectangle 399"/>
        <xdr:cNvSpPr>
          <a:spLocks noChangeArrowheads="1"/>
        </xdr:cNvSpPr>
      </xdr:nvSpPr>
      <xdr:spPr bwMode="auto">
        <a:xfrm>
          <a:off x="4086225" y="4552950"/>
          <a:ext cx="1200150" cy="7620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22</xdr:row>
      <xdr:rowOff>114300</xdr:rowOff>
    </xdr:from>
    <xdr:to>
      <xdr:col>13</xdr:col>
      <xdr:colOff>76200</xdr:colOff>
      <xdr:row>28</xdr:row>
      <xdr:rowOff>9525</xdr:rowOff>
    </xdr:to>
    <xdr:sp macro="" textlink="">
      <xdr:nvSpPr>
        <xdr:cNvPr id="30072" name="Rectangle 400"/>
        <xdr:cNvSpPr>
          <a:spLocks noChangeArrowheads="1"/>
        </xdr:cNvSpPr>
      </xdr:nvSpPr>
      <xdr:spPr bwMode="auto">
        <a:xfrm>
          <a:off x="2352675" y="3695700"/>
          <a:ext cx="76200" cy="866775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161925</xdr:colOff>
      <xdr:row>22</xdr:row>
      <xdr:rowOff>123825</xdr:rowOff>
    </xdr:from>
    <xdr:to>
      <xdr:col>25</xdr:col>
      <xdr:colOff>57150</xdr:colOff>
      <xdr:row>28</xdr:row>
      <xdr:rowOff>19050</xdr:rowOff>
    </xdr:to>
    <xdr:sp macro="" textlink="">
      <xdr:nvSpPr>
        <xdr:cNvPr id="30073" name="Rectangle 401"/>
        <xdr:cNvSpPr>
          <a:spLocks noChangeArrowheads="1"/>
        </xdr:cNvSpPr>
      </xdr:nvSpPr>
      <xdr:spPr bwMode="auto">
        <a:xfrm>
          <a:off x="4505325" y="3705225"/>
          <a:ext cx="76200" cy="866775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57150</xdr:colOff>
      <xdr:row>30</xdr:row>
      <xdr:rowOff>0</xdr:rowOff>
    </xdr:from>
    <xdr:to>
      <xdr:col>22</xdr:col>
      <xdr:colOff>19050</xdr:colOff>
      <xdr:row>30</xdr:row>
      <xdr:rowOff>0</xdr:rowOff>
    </xdr:to>
    <xdr:cxnSp macro="">
      <xdr:nvCxnSpPr>
        <xdr:cNvPr id="30074" name="AutoShape 405"/>
        <xdr:cNvCxnSpPr>
          <a:cxnSpLocks noChangeShapeType="1"/>
        </xdr:cNvCxnSpPr>
      </xdr:nvCxnSpPr>
      <xdr:spPr bwMode="auto">
        <a:xfrm>
          <a:off x="2952750" y="4876800"/>
          <a:ext cx="10477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22</xdr:col>
      <xdr:colOff>95250</xdr:colOff>
      <xdr:row>27</xdr:row>
      <xdr:rowOff>0</xdr:rowOff>
    </xdr:from>
    <xdr:to>
      <xdr:col>24</xdr:col>
      <xdr:colOff>161925</xdr:colOff>
      <xdr:row>27</xdr:row>
      <xdr:rowOff>0</xdr:rowOff>
    </xdr:to>
    <xdr:cxnSp macro="">
      <xdr:nvCxnSpPr>
        <xdr:cNvPr id="30075" name="AutoShape 406"/>
        <xdr:cNvCxnSpPr>
          <a:cxnSpLocks noChangeShapeType="1"/>
        </xdr:cNvCxnSpPr>
      </xdr:nvCxnSpPr>
      <xdr:spPr bwMode="auto">
        <a:xfrm>
          <a:off x="4076700" y="4391025"/>
          <a:ext cx="428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4</xdr:col>
      <xdr:colOff>0</xdr:colOff>
      <xdr:row>22</xdr:row>
      <xdr:rowOff>95250</xdr:rowOff>
    </xdr:from>
    <xdr:to>
      <xdr:col>4</xdr:col>
      <xdr:colOff>0</xdr:colOff>
      <xdr:row>32</xdr:row>
      <xdr:rowOff>142875</xdr:rowOff>
    </xdr:to>
    <xdr:cxnSp macro="">
      <xdr:nvCxnSpPr>
        <xdr:cNvPr id="30076" name="AutoShape 408"/>
        <xdr:cNvCxnSpPr>
          <a:cxnSpLocks noChangeShapeType="1"/>
        </xdr:cNvCxnSpPr>
      </xdr:nvCxnSpPr>
      <xdr:spPr bwMode="auto">
        <a:xfrm>
          <a:off x="723900" y="3676650"/>
          <a:ext cx="0" cy="1666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</xdr:col>
      <xdr:colOff>104775</xdr:colOff>
      <xdr:row>22</xdr:row>
      <xdr:rowOff>104775</xdr:rowOff>
    </xdr:from>
    <xdr:to>
      <xdr:col>10</xdr:col>
      <xdr:colOff>114300</xdr:colOff>
      <xdr:row>22</xdr:row>
      <xdr:rowOff>104775</xdr:rowOff>
    </xdr:to>
    <xdr:sp macro="" textlink="">
      <xdr:nvSpPr>
        <xdr:cNvPr id="30077" name="Line 409"/>
        <xdr:cNvSpPr>
          <a:spLocks noChangeShapeType="1"/>
        </xdr:cNvSpPr>
      </xdr:nvSpPr>
      <xdr:spPr bwMode="auto">
        <a:xfrm flipH="1">
          <a:off x="647700" y="3686175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22</xdr:row>
      <xdr:rowOff>114300</xdr:rowOff>
    </xdr:from>
    <xdr:to>
      <xdr:col>21</xdr:col>
      <xdr:colOff>0</xdr:colOff>
      <xdr:row>28</xdr:row>
      <xdr:rowOff>9525</xdr:rowOff>
    </xdr:to>
    <xdr:cxnSp macro="">
      <xdr:nvCxnSpPr>
        <xdr:cNvPr id="30078" name="AutoShape 410"/>
        <xdr:cNvCxnSpPr>
          <a:cxnSpLocks noChangeShapeType="1"/>
        </xdr:cNvCxnSpPr>
      </xdr:nvCxnSpPr>
      <xdr:spPr bwMode="auto">
        <a:xfrm>
          <a:off x="3800475" y="3695700"/>
          <a:ext cx="0" cy="866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20</xdr:col>
      <xdr:colOff>114300</xdr:colOff>
      <xdr:row>28</xdr:row>
      <xdr:rowOff>0</xdr:rowOff>
    </xdr:from>
    <xdr:to>
      <xdr:col>22</xdr:col>
      <xdr:colOff>142875</xdr:colOff>
      <xdr:row>28</xdr:row>
      <xdr:rowOff>0</xdr:rowOff>
    </xdr:to>
    <xdr:sp macro="" textlink="">
      <xdr:nvSpPr>
        <xdr:cNvPr id="30079" name="Line 411"/>
        <xdr:cNvSpPr>
          <a:spLocks noChangeShapeType="1"/>
        </xdr:cNvSpPr>
      </xdr:nvSpPr>
      <xdr:spPr bwMode="auto">
        <a:xfrm>
          <a:off x="3733800" y="455295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37</xdr:row>
      <xdr:rowOff>9525</xdr:rowOff>
    </xdr:from>
    <xdr:to>
      <xdr:col>8</xdr:col>
      <xdr:colOff>104775</xdr:colOff>
      <xdr:row>37</xdr:row>
      <xdr:rowOff>9525</xdr:rowOff>
    </xdr:to>
    <xdr:cxnSp macro="">
      <xdr:nvCxnSpPr>
        <xdr:cNvPr id="30080" name="AutoShape 412"/>
        <xdr:cNvCxnSpPr>
          <a:cxnSpLocks noChangeShapeType="1"/>
        </xdr:cNvCxnSpPr>
      </xdr:nvCxnSpPr>
      <xdr:spPr bwMode="auto">
        <a:xfrm>
          <a:off x="904875" y="6019800"/>
          <a:ext cx="647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5</xdr:col>
      <xdr:colOff>0</xdr:colOff>
      <xdr:row>33</xdr:row>
      <xdr:rowOff>66675</xdr:rowOff>
    </xdr:from>
    <xdr:to>
      <xdr:col>5</xdr:col>
      <xdr:colOff>0</xdr:colOff>
      <xdr:row>37</xdr:row>
      <xdr:rowOff>76200</xdr:rowOff>
    </xdr:to>
    <xdr:sp macro="" textlink="">
      <xdr:nvSpPr>
        <xdr:cNvPr id="30081" name="Line 413"/>
        <xdr:cNvSpPr>
          <a:spLocks noChangeShapeType="1"/>
        </xdr:cNvSpPr>
      </xdr:nvSpPr>
      <xdr:spPr bwMode="auto">
        <a:xfrm>
          <a:off x="904875" y="5429250"/>
          <a:ext cx="0" cy="657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114300</xdr:colOff>
      <xdr:row>32</xdr:row>
      <xdr:rowOff>123825</xdr:rowOff>
    </xdr:from>
    <xdr:to>
      <xdr:col>8</xdr:col>
      <xdr:colOff>114300</xdr:colOff>
      <xdr:row>37</xdr:row>
      <xdr:rowOff>47625</xdr:rowOff>
    </xdr:to>
    <xdr:sp macro="" textlink="">
      <xdr:nvSpPr>
        <xdr:cNvPr id="30082" name="Line 414"/>
        <xdr:cNvSpPr>
          <a:spLocks noChangeShapeType="1"/>
        </xdr:cNvSpPr>
      </xdr:nvSpPr>
      <xdr:spPr bwMode="auto">
        <a:xfrm flipH="1">
          <a:off x="1562100" y="5324475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53</xdr:row>
      <xdr:rowOff>0</xdr:rowOff>
    </xdr:from>
    <xdr:to>
      <xdr:col>24</xdr:col>
      <xdr:colOff>123825</xdr:colOff>
      <xdr:row>53</xdr:row>
      <xdr:rowOff>0</xdr:rowOff>
    </xdr:to>
    <xdr:cxnSp macro="">
      <xdr:nvCxnSpPr>
        <xdr:cNvPr id="30083" name="AutoShape 415"/>
        <xdr:cNvCxnSpPr>
          <a:cxnSpLocks noChangeShapeType="1"/>
        </xdr:cNvCxnSpPr>
      </xdr:nvCxnSpPr>
      <xdr:spPr bwMode="auto">
        <a:xfrm>
          <a:off x="3752850" y="8601075"/>
          <a:ext cx="7143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20</xdr:col>
      <xdr:colOff>114300</xdr:colOff>
      <xdr:row>43</xdr:row>
      <xdr:rowOff>19050</xdr:rowOff>
    </xdr:from>
    <xdr:to>
      <xdr:col>20</xdr:col>
      <xdr:colOff>114300</xdr:colOff>
      <xdr:row>53</xdr:row>
      <xdr:rowOff>95250</xdr:rowOff>
    </xdr:to>
    <xdr:sp macro="" textlink="">
      <xdr:nvSpPr>
        <xdr:cNvPr id="30084" name="Line 416"/>
        <xdr:cNvSpPr>
          <a:spLocks noChangeShapeType="1"/>
        </xdr:cNvSpPr>
      </xdr:nvSpPr>
      <xdr:spPr bwMode="auto">
        <a:xfrm>
          <a:off x="3733800" y="7000875"/>
          <a:ext cx="0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114300</xdr:colOff>
      <xdr:row>43</xdr:row>
      <xdr:rowOff>152400</xdr:rowOff>
    </xdr:from>
    <xdr:to>
      <xdr:col>24</xdr:col>
      <xdr:colOff>114300</xdr:colOff>
      <xdr:row>53</xdr:row>
      <xdr:rowOff>66675</xdr:rowOff>
    </xdr:to>
    <xdr:sp macro="" textlink="">
      <xdr:nvSpPr>
        <xdr:cNvPr id="30085" name="Line 417"/>
        <xdr:cNvSpPr>
          <a:spLocks noChangeShapeType="1"/>
        </xdr:cNvSpPr>
      </xdr:nvSpPr>
      <xdr:spPr bwMode="auto">
        <a:xfrm>
          <a:off x="4457700" y="713422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171450</xdr:colOff>
      <xdr:row>53</xdr:row>
      <xdr:rowOff>28575</xdr:rowOff>
    </xdr:from>
    <xdr:to>
      <xdr:col>28</xdr:col>
      <xdr:colOff>171450</xdr:colOff>
      <xdr:row>53</xdr:row>
      <xdr:rowOff>28575</xdr:rowOff>
    </xdr:to>
    <xdr:cxnSp macro="">
      <xdr:nvCxnSpPr>
        <xdr:cNvPr id="30086" name="AutoShape 418"/>
        <xdr:cNvCxnSpPr>
          <a:cxnSpLocks noChangeShapeType="1"/>
        </xdr:cNvCxnSpPr>
      </xdr:nvCxnSpPr>
      <xdr:spPr bwMode="auto">
        <a:xfrm flipV="1">
          <a:off x="4514850" y="8629650"/>
          <a:ext cx="723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25</xdr:col>
      <xdr:colOff>0</xdr:colOff>
      <xdr:row>42</xdr:row>
      <xdr:rowOff>9525</xdr:rowOff>
    </xdr:from>
    <xdr:to>
      <xdr:col>25</xdr:col>
      <xdr:colOff>0</xdr:colOff>
      <xdr:row>53</xdr:row>
      <xdr:rowOff>28575</xdr:rowOff>
    </xdr:to>
    <xdr:sp macro="" textlink="">
      <xdr:nvSpPr>
        <xdr:cNvPr id="30087" name="Line 419"/>
        <xdr:cNvSpPr>
          <a:spLocks noChangeShapeType="1"/>
        </xdr:cNvSpPr>
      </xdr:nvSpPr>
      <xdr:spPr bwMode="auto">
        <a:xfrm>
          <a:off x="4524375" y="6829425"/>
          <a:ext cx="0" cy="1800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171450</xdr:colOff>
      <xdr:row>41</xdr:row>
      <xdr:rowOff>9525</xdr:rowOff>
    </xdr:from>
    <xdr:to>
      <xdr:col>28</xdr:col>
      <xdr:colOff>171450</xdr:colOff>
      <xdr:row>53</xdr:row>
      <xdr:rowOff>152400</xdr:rowOff>
    </xdr:to>
    <xdr:sp macro="" textlink="">
      <xdr:nvSpPr>
        <xdr:cNvPr id="30088" name="Line 420"/>
        <xdr:cNvSpPr>
          <a:spLocks noChangeShapeType="1"/>
        </xdr:cNvSpPr>
      </xdr:nvSpPr>
      <xdr:spPr bwMode="auto">
        <a:xfrm>
          <a:off x="5238750" y="6667500"/>
          <a:ext cx="0" cy="2085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31</xdr:row>
      <xdr:rowOff>0</xdr:rowOff>
    </xdr:from>
    <xdr:to>
      <xdr:col>29</xdr:col>
      <xdr:colOff>19050</xdr:colOff>
      <xdr:row>31</xdr:row>
      <xdr:rowOff>0</xdr:rowOff>
    </xdr:to>
    <xdr:cxnSp macro="">
      <xdr:nvCxnSpPr>
        <xdr:cNvPr id="30089" name="AutoShape 422"/>
        <xdr:cNvCxnSpPr>
          <a:cxnSpLocks noChangeShapeType="1"/>
        </xdr:cNvCxnSpPr>
      </xdr:nvCxnSpPr>
      <xdr:spPr bwMode="auto">
        <a:xfrm flipV="1">
          <a:off x="4067175" y="5038725"/>
          <a:ext cx="12001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13</xdr:col>
      <xdr:colOff>66675</xdr:colOff>
      <xdr:row>24</xdr:row>
      <xdr:rowOff>0</xdr:rowOff>
    </xdr:from>
    <xdr:to>
      <xdr:col>15</xdr:col>
      <xdr:colOff>133350</xdr:colOff>
      <xdr:row>24</xdr:row>
      <xdr:rowOff>0</xdr:rowOff>
    </xdr:to>
    <xdr:cxnSp macro="">
      <xdr:nvCxnSpPr>
        <xdr:cNvPr id="30090" name="AutoShape 423"/>
        <xdr:cNvCxnSpPr>
          <a:cxnSpLocks noChangeShapeType="1"/>
        </xdr:cNvCxnSpPr>
      </xdr:nvCxnSpPr>
      <xdr:spPr bwMode="auto">
        <a:xfrm>
          <a:off x="2419350" y="3905250"/>
          <a:ext cx="428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15</xdr:col>
      <xdr:colOff>0</xdr:colOff>
      <xdr:row>28</xdr:row>
      <xdr:rowOff>57150</xdr:rowOff>
    </xdr:from>
    <xdr:to>
      <xdr:col>15</xdr:col>
      <xdr:colOff>0</xdr:colOff>
      <xdr:row>32</xdr:row>
      <xdr:rowOff>133350</xdr:rowOff>
    </xdr:to>
    <xdr:cxnSp macro="">
      <xdr:nvCxnSpPr>
        <xdr:cNvPr id="30091" name="AutoShape 424"/>
        <xdr:cNvCxnSpPr>
          <a:cxnSpLocks noChangeShapeType="1"/>
        </xdr:cNvCxnSpPr>
      </xdr:nvCxnSpPr>
      <xdr:spPr bwMode="auto">
        <a:xfrm flipH="1">
          <a:off x="2714625" y="4610100"/>
          <a:ext cx="0" cy="7239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15</xdr:col>
      <xdr:colOff>9525</xdr:colOff>
      <xdr:row>34</xdr:row>
      <xdr:rowOff>28575</xdr:rowOff>
    </xdr:from>
    <xdr:to>
      <xdr:col>15</xdr:col>
      <xdr:colOff>9525</xdr:colOff>
      <xdr:row>44</xdr:row>
      <xdr:rowOff>133350</xdr:rowOff>
    </xdr:to>
    <xdr:cxnSp macro="">
      <xdr:nvCxnSpPr>
        <xdr:cNvPr id="30092" name="AutoShape 429"/>
        <xdr:cNvCxnSpPr>
          <a:cxnSpLocks noChangeShapeType="1"/>
        </xdr:cNvCxnSpPr>
      </xdr:nvCxnSpPr>
      <xdr:spPr bwMode="auto">
        <a:xfrm>
          <a:off x="2724150" y="5553075"/>
          <a:ext cx="0" cy="17240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13</xdr:col>
      <xdr:colOff>19050</xdr:colOff>
      <xdr:row>34</xdr:row>
      <xdr:rowOff>28575</xdr:rowOff>
    </xdr:from>
    <xdr:to>
      <xdr:col>17</xdr:col>
      <xdr:colOff>161925</xdr:colOff>
      <xdr:row>34</xdr:row>
      <xdr:rowOff>28575</xdr:rowOff>
    </xdr:to>
    <xdr:sp macro="" textlink="">
      <xdr:nvSpPr>
        <xdr:cNvPr id="30093" name="Line 430"/>
        <xdr:cNvSpPr>
          <a:spLocks noChangeShapeType="1"/>
        </xdr:cNvSpPr>
      </xdr:nvSpPr>
      <xdr:spPr bwMode="auto">
        <a:xfrm flipV="1">
          <a:off x="2371725" y="5553075"/>
          <a:ext cx="866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114300</xdr:colOff>
      <xdr:row>36</xdr:row>
      <xdr:rowOff>38100</xdr:rowOff>
    </xdr:from>
    <xdr:to>
      <xdr:col>23</xdr:col>
      <xdr:colOff>142875</xdr:colOff>
      <xdr:row>38</xdr:row>
      <xdr:rowOff>38100</xdr:rowOff>
    </xdr:to>
    <xdr:sp macro="" textlink="">
      <xdr:nvSpPr>
        <xdr:cNvPr id="12719" name="AutoShape 431"/>
        <xdr:cNvSpPr>
          <a:spLocks/>
        </xdr:cNvSpPr>
      </xdr:nvSpPr>
      <xdr:spPr bwMode="auto">
        <a:xfrm>
          <a:off x="3914775" y="588645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56097"/>
            <a:gd name="adj5" fmla="val 161764"/>
            <a:gd name="adj6" fmla="val -10488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xdr:txBody>
    </xdr:sp>
    <xdr:clientData/>
  </xdr:twoCellAnchor>
  <xdr:twoCellAnchor>
    <xdr:from>
      <xdr:col>21</xdr:col>
      <xdr:colOff>161925</xdr:colOff>
      <xdr:row>38</xdr:row>
      <xdr:rowOff>123825</xdr:rowOff>
    </xdr:from>
    <xdr:to>
      <xdr:col>24</xdr:col>
      <xdr:colOff>9525</xdr:colOff>
      <xdr:row>40</xdr:row>
      <xdr:rowOff>123825</xdr:rowOff>
    </xdr:to>
    <xdr:sp macro="" textlink="">
      <xdr:nvSpPr>
        <xdr:cNvPr id="12720" name="AutoShape 432"/>
        <xdr:cNvSpPr>
          <a:spLocks/>
        </xdr:cNvSpPr>
      </xdr:nvSpPr>
      <xdr:spPr bwMode="auto">
        <a:xfrm>
          <a:off x="3962400" y="629602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43903"/>
            <a:gd name="adj5" fmla="val 141176"/>
            <a:gd name="adj6" fmla="val -7805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26</xdr:col>
      <xdr:colOff>95250</xdr:colOff>
      <xdr:row>42</xdr:row>
      <xdr:rowOff>0</xdr:rowOff>
    </xdr:from>
    <xdr:to>
      <xdr:col>28</xdr:col>
      <xdr:colOff>123825</xdr:colOff>
      <xdr:row>44</xdr:row>
      <xdr:rowOff>0</xdr:rowOff>
    </xdr:to>
    <xdr:sp macro="" textlink="">
      <xdr:nvSpPr>
        <xdr:cNvPr id="12721" name="AutoShape 433"/>
        <xdr:cNvSpPr>
          <a:spLocks/>
        </xdr:cNvSpPr>
      </xdr:nvSpPr>
      <xdr:spPr bwMode="auto">
        <a:xfrm>
          <a:off x="4800600" y="68199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85366"/>
            <a:gd name="adj5" fmla="val 79412"/>
            <a:gd name="adj6" fmla="val -1658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xdr:txBody>
    </xdr:sp>
    <xdr:clientData/>
  </xdr:twoCellAnchor>
  <xdr:twoCellAnchor>
    <xdr:from>
      <xdr:col>15</xdr:col>
      <xdr:colOff>76200</xdr:colOff>
      <xdr:row>35</xdr:row>
      <xdr:rowOff>152400</xdr:rowOff>
    </xdr:from>
    <xdr:to>
      <xdr:col>17</xdr:col>
      <xdr:colOff>104775</xdr:colOff>
      <xdr:row>37</xdr:row>
      <xdr:rowOff>152400</xdr:rowOff>
    </xdr:to>
    <xdr:sp macro="" textlink="">
      <xdr:nvSpPr>
        <xdr:cNvPr id="12722" name="AutoShape 434"/>
        <xdr:cNvSpPr>
          <a:spLocks/>
        </xdr:cNvSpPr>
      </xdr:nvSpPr>
      <xdr:spPr bwMode="auto">
        <a:xfrm>
          <a:off x="2790825" y="583882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80486"/>
            <a:gd name="adj5" fmla="val -88236"/>
            <a:gd name="adj6" fmla="val -1585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xdr:txBody>
    </xdr:sp>
    <xdr:clientData/>
  </xdr:twoCellAnchor>
  <xdr:twoCellAnchor>
    <xdr:from>
      <xdr:col>17</xdr:col>
      <xdr:colOff>171450</xdr:colOff>
      <xdr:row>23</xdr:row>
      <xdr:rowOff>28575</xdr:rowOff>
    </xdr:from>
    <xdr:to>
      <xdr:col>20</xdr:col>
      <xdr:colOff>19050</xdr:colOff>
      <xdr:row>25</xdr:row>
      <xdr:rowOff>28575</xdr:rowOff>
    </xdr:to>
    <xdr:sp macro="" textlink="">
      <xdr:nvSpPr>
        <xdr:cNvPr id="12723" name="AutoShape 435"/>
        <xdr:cNvSpPr>
          <a:spLocks/>
        </xdr:cNvSpPr>
      </xdr:nvSpPr>
      <xdr:spPr bwMode="auto">
        <a:xfrm>
          <a:off x="3248025" y="37719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29269"/>
            <a:gd name="adj5" fmla="val -32352"/>
            <a:gd name="adj6" fmla="val -3902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</a:t>
          </a:r>
        </a:p>
      </xdr:txBody>
    </xdr:sp>
    <xdr:clientData/>
  </xdr:twoCellAnchor>
  <xdr:twoCellAnchor>
    <xdr:from>
      <xdr:col>17</xdr:col>
      <xdr:colOff>66675</xdr:colOff>
      <xdr:row>26</xdr:row>
      <xdr:rowOff>66675</xdr:rowOff>
    </xdr:from>
    <xdr:to>
      <xdr:col>19</xdr:col>
      <xdr:colOff>95250</xdr:colOff>
      <xdr:row>28</xdr:row>
      <xdr:rowOff>66675</xdr:rowOff>
    </xdr:to>
    <xdr:sp macro="" textlink="">
      <xdr:nvSpPr>
        <xdr:cNvPr id="12724" name="AutoShape 436"/>
        <xdr:cNvSpPr>
          <a:spLocks/>
        </xdr:cNvSpPr>
      </xdr:nvSpPr>
      <xdr:spPr bwMode="auto">
        <a:xfrm>
          <a:off x="3143250" y="429577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39023"/>
            <a:gd name="adj5" fmla="val 135296"/>
            <a:gd name="adj6" fmla="val -585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</a:t>
          </a:r>
        </a:p>
      </xdr:txBody>
    </xdr:sp>
    <xdr:clientData/>
  </xdr:twoCellAnchor>
  <xdr:twoCellAnchor>
    <xdr:from>
      <xdr:col>26</xdr:col>
      <xdr:colOff>85725</xdr:colOff>
      <xdr:row>25</xdr:row>
      <xdr:rowOff>76200</xdr:rowOff>
    </xdr:from>
    <xdr:to>
      <xdr:col>28</xdr:col>
      <xdr:colOff>114300</xdr:colOff>
      <xdr:row>27</xdr:row>
      <xdr:rowOff>76200</xdr:rowOff>
    </xdr:to>
    <xdr:sp macro="" textlink="">
      <xdr:nvSpPr>
        <xdr:cNvPr id="12725" name="AutoShape 437"/>
        <xdr:cNvSpPr>
          <a:spLocks/>
        </xdr:cNvSpPr>
      </xdr:nvSpPr>
      <xdr:spPr bwMode="auto">
        <a:xfrm>
          <a:off x="4791075" y="414337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39023"/>
            <a:gd name="adj5" fmla="val -8824"/>
            <a:gd name="adj6" fmla="val -6097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</a:t>
          </a:r>
        </a:p>
      </xdr:txBody>
    </xdr:sp>
    <xdr:clientData/>
  </xdr:twoCellAnchor>
  <xdr:twoCellAnchor>
    <xdr:from>
      <xdr:col>1</xdr:col>
      <xdr:colOff>28575</xdr:colOff>
      <xdr:row>35</xdr:row>
      <xdr:rowOff>76200</xdr:rowOff>
    </xdr:from>
    <xdr:to>
      <xdr:col>3</xdr:col>
      <xdr:colOff>57150</xdr:colOff>
      <xdr:row>37</xdr:row>
      <xdr:rowOff>76200</xdr:rowOff>
    </xdr:to>
    <xdr:sp macro="" textlink="">
      <xdr:nvSpPr>
        <xdr:cNvPr id="12726" name="AutoShape 438"/>
        <xdr:cNvSpPr>
          <a:spLocks/>
        </xdr:cNvSpPr>
      </xdr:nvSpPr>
      <xdr:spPr bwMode="auto">
        <a:xfrm>
          <a:off x="209550" y="5762625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60977"/>
            <a:gd name="adj5" fmla="val -123528"/>
            <a:gd name="adj6" fmla="val 2073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</a:t>
          </a:r>
        </a:p>
      </xdr:txBody>
    </xdr:sp>
    <xdr:clientData/>
  </xdr:twoCellAnchor>
  <xdr:twoCellAnchor>
    <xdr:from>
      <xdr:col>10</xdr:col>
      <xdr:colOff>76200</xdr:colOff>
      <xdr:row>29</xdr:row>
      <xdr:rowOff>9525</xdr:rowOff>
    </xdr:from>
    <xdr:to>
      <xdr:col>12</xdr:col>
      <xdr:colOff>104775</xdr:colOff>
      <xdr:row>31</xdr:row>
      <xdr:rowOff>9525</xdr:rowOff>
    </xdr:to>
    <xdr:sp macro="" textlink="">
      <xdr:nvSpPr>
        <xdr:cNvPr id="12727" name="AutoShape 439"/>
        <xdr:cNvSpPr>
          <a:spLocks/>
        </xdr:cNvSpPr>
      </xdr:nvSpPr>
      <xdr:spPr bwMode="auto">
        <a:xfrm>
          <a:off x="1885950" y="47244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41463"/>
            <a:gd name="adj5" fmla="val 94116"/>
            <a:gd name="adj6" fmla="val -658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</a:t>
          </a:r>
        </a:p>
      </xdr:txBody>
    </xdr:sp>
    <xdr:clientData/>
  </xdr:twoCellAnchor>
  <xdr:twoCellAnchor>
    <xdr:from>
      <xdr:col>19</xdr:col>
      <xdr:colOff>9525</xdr:colOff>
      <xdr:row>16</xdr:row>
      <xdr:rowOff>142875</xdr:rowOff>
    </xdr:from>
    <xdr:to>
      <xdr:col>21</xdr:col>
      <xdr:colOff>38100</xdr:colOff>
      <xdr:row>18</xdr:row>
      <xdr:rowOff>142875</xdr:rowOff>
    </xdr:to>
    <xdr:sp macro="" textlink="">
      <xdr:nvSpPr>
        <xdr:cNvPr id="12728" name="AutoShape 440"/>
        <xdr:cNvSpPr>
          <a:spLocks/>
        </xdr:cNvSpPr>
      </xdr:nvSpPr>
      <xdr:spPr bwMode="auto">
        <a:xfrm>
          <a:off x="3448050" y="273367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39023"/>
            <a:gd name="adj5" fmla="val 135296"/>
            <a:gd name="adj6" fmla="val -585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xdr:txBody>
    </xdr:sp>
    <xdr:clientData/>
  </xdr:twoCellAnchor>
  <xdr:twoCellAnchor>
    <xdr:from>
      <xdr:col>17</xdr:col>
      <xdr:colOff>142875</xdr:colOff>
      <xdr:row>13</xdr:row>
      <xdr:rowOff>28575</xdr:rowOff>
    </xdr:from>
    <xdr:to>
      <xdr:col>19</xdr:col>
      <xdr:colOff>171450</xdr:colOff>
      <xdr:row>15</xdr:row>
      <xdr:rowOff>28575</xdr:rowOff>
    </xdr:to>
    <xdr:sp macro="" textlink="">
      <xdr:nvSpPr>
        <xdr:cNvPr id="12729" name="AutoShape 441"/>
        <xdr:cNvSpPr>
          <a:spLocks/>
        </xdr:cNvSpPr>
      </xdr:nvSpPr>
      <xdr:spPr bwMode="auto">
        <a:xfrm>
          <a:off x="3219450" y="21336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68292"/>
            <a:gd name="adj5" fmla="val 79412"/>
            <a:gd name="adj6" fmla="val -1195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15</xdr:col>
      <xdr:colOff>19050</xdr:colOff>
      <xdr:row>14</xdr:row>
      <xdr:rowOff>95250</xdr:rowOff>
    </xdr:from>
    <xdr:to>
      <xdr:col>15</xdr:col>
      <xdr:colOff>66675</xdr:colOff>
      <xdr:row>14</xdr:row>
      <xdr:rowOff>142875</xdr:rowOff>
    </xdr:to>
    <xdr:sp macro="" textlink="">
      <xdr:nvSpPr>
        <xdr:cNvPr id="30105" name="Oval 442"/>
        <xdr:cNvSpPr>
          <a:spLocks noChangeArrowheads="1"/>
        </xdr:cNvSpPr>
      </xdr:nvSpPr>
      <xdr:spPr bwMode="auto">
        <a:xfrm rot="5400000" flipV="1">
          <a:off x="2733675" y="236220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19</xdr:row>
      <xdr:rowOff>47625</xdr:rowOff>
    </xdr:from>
    <xdr:to>
      <xdr:col>17</xdr:col>
      <xdr:colOff>161925</xdr:colOff>
      <xdr:row>19</xdr:row>
      <xdr:rowOff>95250</xdr:rowOff>
    </xdr:to>
    <xdr:sp macro="" textlink="">
      <xdr:nvSpPr>
        <xdr:cNvPr id="30106" name="Oval 443"/>
        <xdr:cNvSpPr>
          <a:spLocks noChangeArrowheads="1"/>
        </xdr:cNvSpPr>
      </xdr:nvSpPr>
      <xdr:spPr bwMode="auto">
        <a:xfrm rot="5400000" flipV="1">
          <a:off x="3190875" y="314325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171450</xdr:colOff>
      <xdr:row>22</xdr:row>
      <xdr:rowOff>47625</xdr:rowOff>
    </xdr:from>
    <xdr:to>
      <xdr:col>17</xdr:col>
      <xdr:colOff>38100</xdr:colOff>
      <xdr:row>22</xdr:row>
      <xdr:rowOff>95250</xdr:rowOff>
    </xdr:to>
    <xdr:sp macro="" textlink="">
      <xdr:nvSpPr>
        <xdr:cNvPr id="30107" name="Oval 444"/>
        <xdr:cNvSpPr>
          <a:spLocks noChangeArrowheads="1"/>
        </xdr:cNvSpPr>
      </xdr:nvSpPr>
      <xdr:spPr bwMode="auto">
        <a:xfrm rot="5400000" flipV="1">
          <a:off x="3067050" y="36290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25</xdr:row>
      <xdr:rowOff>19050</xdr:rowOff>
    </xdr:from>
    <xdr:to>
      <xdr:col>25</xdr:col>
      <xdr:colOff>47625</xdr:colOff>
      <xdr:row>25</xdr:row>
      <xdr:rowOff>66675</xdr:rowOff>
    </xdr:to>
    <xdr:sp macro="" textlink="">
      <xdr:nvSpPr>
        <xdr:cNvPr id="30108" name="Oval 445"/>
        <xdr:cNvSpPr>
          <a:spLocks noChangeArrowheads="1"/>
        </xdr:cNvSpPr>
      </xdr:nvSpPr>
      <xdr:spPr bwMode="auto">
        <a:xfrm rot="5400000" flipV="1">
          <a:off x="4524375" y="40862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133350</xdr:colOff>
      <xdr:row>30</xdr:row>
      <xdr:rowOff>152400</xdr:rowOff>
    </xdr:from>
    <xdr:to>
      <xdr:col>9</xdr:col>
      <xdr:colOff>0</xdr:colOff>
      <xdr:row>31</xdr:row>
      <xdr:rowOff>38100</xdr:rowOff>
    </xdr:to>
    <xdr:sp macro="" textlink="">
      <xdr:nvSpPr>
        <xdr:cNvPr id="30109" name="Oval 446"/>
        <xdr:cNvSpPr>
          <a:spLocks noChangeArrowheads="1"/>
        </xdr:cNvSpPr>
      </xdr:nvSpPr>
      <xdr:spPr bwMode="auto">
        <a:xfrm rot="5400000" flipV="1">
          <a:off x="1581150" y="502920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</xdr:colOff>
      <xdr:row>32</xdr:row>
      <xdr:rowOff>142875</xdr:rowOff>
    </xdr:from>
    <xdr:to>
      <xdr:col>5</xdr:col>
      <xdr:colOff>142875</xdr:colOff>
      <xdr:row>33</xdr:row>
      <xdr:rowOff>28575</xdr:rowOff>
    </xdr:to>
    <xdr:sp macro="" textlink="">
      <xdr:nvSpPr>
        <xdr:cNvPr id="30110" name="Oval 447"/>
        <xdr:cNvSpPr>
          <a:spLocks noChangeArrowheads="1"/>
        </xdr:cNvSpPr>
      </xdr:nvSpPr>
      <xdr:spPr bwMode="auto">
        <a:xfrm rot="5400000" flipV="1">
          <a:off x="1000125" y="53435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171450</xdr:colOff>
      <xdr:row>29</xdr:row>
      <xdr:rowOff>9525</xdr:rowOff>
    </xdr:from>
    <xdr:to>
      <xdr:col>16</xdr:col>
      <xdr:colOff>38100</xdr:colOff>
      <xdr:row>29</xdr:row>
      <xdr:rowOff>57150</xdr:rowOff>
    </xdr:to>
    <xdr:sp macro="" textlink="">
      <xdr:nvSpPr>
        <xdr:cNvPr id="30111" name="Oval 448"/>
        <xdr:cNvSpPr>
          <a:spLocks noChangeArrowheads="1"/>
        </xdr:cNvSpPr>
      </xdr:nvSpPr>
      <xdr:spPr bwMode="auto">
        <a:xfrm rot="5400000" flipV="1">
          <a:off x="2886075" y="472440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33</xdr:row>
      <xdr:rowOff>152400</xdr:rowOff>
    </xdr:from>
    <xdr:to>
      <xdr:col>12</xdr:col>
      <xdr:colOff>9525</xdr:colOff>
      <xdr:row>34</xdr:row>
      <xdr:rowOff>38100</xdr:rowOff>
    </xdr:to>
    <xdr:sp macro="" textlink="">
      <xdr:nvSpPr>
        <xdr:cNvPr id="30112" name="Oval 449"/>
        <xdr:cNvSpPr>
          <a:spLocks noChangeArrowheads="1"/>
        </xdr:cNvSpPr>
      </xdr:nvSpPr>
      <xdr:spPr bwMode="auto">
        <a:xfrm rot="5400000" flipV="1">
          <a:off x="2133600" y="551497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28575</xdr:colOff>
      <xdr:row>39</xdr:row>
      <xdr:rowOff>57150</xdr:rowOff>
    </xdr:from>
    <xdr:to>
      <xdr:col>19</xdr:col>
      <xdr:colOff>76200</xdr:colOff>
      <xdr:row>39</xdr:row>
      <xdr:rowOff>104775</xdr:rowOff>
    </xdr:to>
    <xdr:sp macro="" textlink="">
      <xdr:nvSpPr>
        <xdr:cNvPr id="30113" name="Oval 450"/>
        <xdr:cNvSpPr>
          <a:spLocks noChangeArrowheads="1"/>
        </xdr:cNvSpPr>
      </xdr:nvSpPr>
      <xdr:spPr bwMode="auto">
        <a:xfrm rot="5400000" flipV="1">
          <a:off x="3467100" y="639127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41</xdr:row>
      <xdr:rowOff>66675</xdr:rowOff>
    </xdr:from>
    <xdr:to>
      <xdr:col>20</xdr:col>
      <xdr:colOff>47625</xdr:colOff>
      <xdr:row>41</xdr:row>
      <xdr:rowOff>114300</xdr:rowOff>
    </xdr:to>
    <xdr:sp macro="" textlink="">
      <xdr:nvSpPr>
        <xdr:cNvPr id="30114" name="Oval 451"/>
        <xdr:cNvSpPr>
          <a:spLocks noChangeArrowheads="1"/>
        </xdr:cNvSpPr>
      </xdr:nvSpPr>
      <xdr:spPr bwMode="auto">
        <a:xfrm rot="5400000" flipV="1">
          <a:off x="3619500" y="6724650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133350</xdr:colOff>
      <xdr:row>43</xdr:row>
      <xdr:rowOff>76200</xdr:rowOff>
    </xdr:from>
    <xdr:to>
      <xdr:col>23</xdr:col>
      <xdr:colOff>0</xdr:colOff>
      <xdr:row>43</xdr:row>
      <xdr:rowOff>123825</xdr:rowOff>
    </xdr:to>
    <xdr:sp macro="" textlink="">
      <xdr:nvSpPr>
        <xdr:cNvPr id="30115" name="Oval 452"/>
        <xdr:cNvSpPr>
          <a:spLocks noChangeArrowheads="1"/>
        </xdr:cNvSpPr>
      </xdr:nvSpPr>
      <xdr:spPr bwMode="auto">
        <a:xfrm rot="5400000" flipV="1">
          <a:off x="4114800" y="7058025"/>
          <a:ext cx="47625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57150</xdr:colOff>
      <xdr:row>40</xdr:row>
      <xdr:rowOff>0</xdr:rowOff>
    </xdr:from>
    <xdr:to>
      <xdr:col>13</xdr:col>
      <xdr:colOff>19050</xdr:colOff>
      <xdr:row>40</xdr:row>
      <xdr:rowOff>0</xdr:rowOff>
    </xdr:to>
    <xdr:cxnSp macro="">
      <xdr:nvCxnSpPr>
        <xdr:cNvPr id="30116" name="AutoShape 453"/>
        <xdr:cNvCxnSpPr>
          <a:cxnSpLocks noChangeShapeType="1"/>
        </xdr:cNvCxnSpPr>
      </xdr:nvCxnSpPr>
      <xdr:spPr bwMode="auto">
        <a:xfrm>
          <a:off x="1323975" y="6496050"/>
          <a:ext cx="10477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10</xdr:col>
      <xdr:colOff>123825</xdr:colOff>
      <xdr:row>22</xdr:row>
      <xdr:rowOff>0</xdr:rowOff>
    </xdr:from>
    <xdr:to>
      <xdr:col>27</xdr:col>
      <xdr:colOff>123825</xdr:colOff>
      <xdr:row>22</xdr:row>
      <xdr:rowOff>0</xdr:rowOff>
    </xdr:to>
    <xdr:cxnSp macro="">
      <xdr:nvCxnSpPr>
        <xdr:cNvPr id="30117" name="AutoShape 454"/>
        <xdr:cNvCxnSpPr>
          <a:cxnSpLocks noChangeShapeType="1"/>
        </xdr:cNvCxnSpPr>
      </xdr:nvCxnSpPr>
      <xdr:spPr bwMode="auto">
        <a:xfrm>
          <a:off x="1933575" y="3581400"/>
          <a:ext cx="30765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12</xdr:col>
      <xdr:colOff>28575</xdr:colOff>
      <xdr:row>16</xdr:row>
      <xdr:rowOff>0</xdr:rowOff>
    </xdr:from>
    <xdr:to>
      <xdr:col>25</xdr:col>
      <xdr:colOff>171450</xdr:colOff>
      <xdr:row>16</xdr:row>
      <xdr:rowOff>0</xdr:rowOff>
    </xdr:to>
    <xdr:cxnSp macro="">
      <xdr:nvCxnSpPr>
        <xdr:cNvPr id="30118" name="AutoShape 455"/>
        <xdr:cNvCxnSpPr>
          <a:cxnSpLocks noChangeShapeType="1"/>
        </xdr:cNvCxnSpPr>
      </xdr:nvCxnSpPr>
      <xdr:spPr bwMode="auto">
        <a:xfrm flipV="1">
          <a:off x="2200275" y="2590800"/>
          <a:ext cx="24955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25</xdr:col>
      <xdr:colOff>171450</xdr:colOff>
      <xdr:row>15</xdr:row>
      <xdr:rowOff>123825</xdr:rowOff>
    </xdr:from>
    <xdr:to>
      <xdr:col>25</xdr:col>
      <xdr:colOff>171450</xdr:colOff>
      <xdr:row>19</xdr:row>
      <xdr:rowOff>19050</xdr:rowOff>
    </xdr:to>
    <xdr:sp macro="" textlink="">
      <xdr:nvSpPr>
        <xdr:cNvPr id="30119" name="Line 456"/>
        <xdr:cNvSpPr>
          <a:spLocks noChangeShapeType="1"/>
        </xdr:cNvSpPr>
      </xdr:nvSpPr>
      <xdr:spPr bwMode="auto">
        <a:xfrm flipH="1">
          <a:off x="4695825" y="25527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47625</xdr:colOff>
      <xdr:row>15</xdr:row>
      <xdr:rowOff>152400</xdr:rowOff>
    </xdr:from>
    <xdr:to>
      <xdr:col>12</xdr:col>
      <xdr:colOff>47625</xdr:colOff>
      <xdr:row>19</xdr:row>
      <xdr:rowOff>47625</xdr:rowOff>
    </xdr:to>
    <xdr:sp macro="" textlink="">
      <xdr:nvSpPr>
        <xdr:cNvPr id="30120" name="Line 457"/>
        <xdr:cNvSpPr>
          <a:spLocks noChangeShapeType="1"/>
        </xdr:cNvSpPr>
      </xdr:nvSpPr>
      <xdr:spPr bwMode="auto">
        <a:xfrm flipH="1">
          <a:off x="2219325" y="258127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22</xdr:row>
      <xdr:rowOff>142875</xdr:rowOff>
    </xdr:from>
    <xdr:to>
      <xdr:col>19</xdr:col>
      <xdr:colOff>114300</xdr:colOff>
      <xdr:row>32</xdr:row>
      <xdr:rowOff>57150</xdr:rowOff>
    </xdr:to>
    <xdr:sp macro="" textlink="">
      <xdr:nvSpPr>
        <xdr:cNvPr id="15236" name="Rectangle 69"/>
        <xdr:cNvSpPr>
          <a:spLocks noChangeArrowheads="1"/>
        </xdr:cNvSpPr>
      </xdr:nvSpPr>
      <xdr:spPr bwMode="auto">
        <a:xfrm>
          <a:off x="2381250" y="3705225"/>
          <a:ext cx="1171575" cy="153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23</xdr:row>
      <xdr:rowOff>19050</xdr:rowOff>
    </xdr:from>
    <xdr:to>
      <xdr:col>16</xdr:col>
      <xdr:colOff>38100</xdr:colOff>
      <xdr:row>32</xdr:row>
      <xdr:rowOff>47625</xdr:rowOff>
    </xdr:to>
    <xdr:sp macro="" textlink="">
      <xdr:nvSpPr>
        <xdr:cNvPr id="15237" name="Rectangle 70"/>
        <xdr:cNvSpPr>
          <a:spLocks noChangeArrowheads="1"/>
        </xdr:cNvSpPr>
      </xdr:nvSpPr>
      <xdr:spPr bwMode="auto">
        <a:xfrm>
          <a:off x="2428875" y="3743325"/>
          <a:ext cx="504825" cy="148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95250</xdr:colOff>
      <xdr:row>23</xdr:row>
      <xdr:rowOff>19050</xdr:rowOff>
    </xdr:from>
    <xdr:to>
      <xdr:col>19</xdr:col>
      <xdr:colOff>57150</xdr:colOff>
      <xdr:row>32</xdr:row>
      <xdr:rowOff>47625</xdr:rowOff>
    </xdr:to>
    <xdr:sp macro="" textlink="">
      <xdr:nvSpPr>
        <xdr:cNvPr id="15238" name="Rectangle 199"/>
        <xdr:cNvSpPr>
          <a:spLocks noChangeArrowheads="1"/>
        </xdr:cNvSpPr>
      </xdr:nvSpPr>
      <xdr:spPr bwMode="auto">
        <a:xfrm>
          <a:off x="2990850" y="3743325"/>
          <a:ext cx="504825" cy="148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22</xdr:row>
      <xdr:rowOff>133350</xdr:rowOff>
    </xdr:from>
    <xdr:to>
      <xdr:col>12</xdr:col>
      <xdr:colOff>114300</xdr:colOff>
      <xdr:row>28</xdr:row>
      <xdr:rowOff>28575</xdr:rowOff>
    </xdr:to>
    <xdr:grpSp>
      <xdr:nvGrpSpPr>
        <xdr:cNvPr id="15239" name="Group 72"/>
        <xdr:cNvGrpSpPr>
          <a:grpSpLocks/>
        </xdr:cNvGrpSpPr>
      </xdr:nvGrpSpPr>
      <xdr:grpSpPr bwMode="auto">
        <a:xfrm>
          <a:off x="1857375" y="3695700"/>
          <a:ext cx="428625" cy="866775"/>
          <a:chOff x="370" y="417"/>
          <a:chExt cx="68" cy="111"/>
        </a:xfrm>
      </xdr:grpSpPr>
      <xdr:sp macro="" textlink="">
        <xdr:nvSpPr>
          <xdr:cNvPr id="15348" name="Rectangle 73"/>
          <xdr:cNvSpPr>
            <a:spLocks noChangeArrowheads="1"/>
          </xdr:cNvSpPr>
        </xdr:nvSpPr>
        <xdr:spPr bwMode="auto">
          <a:xfrm>
            <a:off x="370" y="417"/>
            <a:ext cx="68" cy="11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49" name="Rectangle 74"/>
          <xdr:cNvSpPr>
            <a:spLocks noChangeArrowheads="1"/>
          </xdr:cNvSpPr>
        </xdr:nvSpPr>
        <xdr:spPr bwMode="auto">
          <a:xfrm>
            <a:off x="376" y="422"/>
            <a:ext cx="24" cy="4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50" name="Rectangle 75"/>
          <xdr:cNvSpPr>
            <a:spLocks noChangeArrowheads="1"/>
          </xdr:cNvSpPr>
        </xdr:nvSpPr>
        <xdr:spPr bwMode="auto">
          <a:xfrm>
            <a:off x="406" y="421"/>
            <a:ext cx="26" cy="1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51" name="Rectangle 76"/>
          <xdr:cNvSpPr>
            <a:spLocks noChangeArrowheads="1"/>
          </xdr:cNvSpPr>
        </xdr:nvSpPr>
        <xdr:spPr bwMode="auto">
          <a:xfrm>
            <a:off x="376" y="467"/>
            <a:ext cx="24" cy="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161925</xdr:colOff>
      <xdr:row>22</xdr:row>
      <xdr:rowOff>133350</xdr:rowOff>
    </xdr:from>
    <xdr:to>
      <xdr:col>22</xdr:col>
      <xdr:colOff>47625</xdr:colOff>
      <xdr:row>28</xdr:row>
      <xdr:rowOff>28575</xdr:rowOff>
    </xdr:to>
    <xdr:grpSp>
      <xdr:nvGrpSpPr>
        <xdr:cNvPr id="15240" name="Group 192"/>
        <xdr:cNvGrpSpPr>
          <a:grpSpLocks/>
        </xdr:cNvGrpSpPr>
      </xdr:nvGrpSpPr>
      <xdr:grpSpPr bwMode="auto">
        <a:xfrm>
          <a:off x="3600450" y="3695700"/>
          <a:ext cx="428625" cy="866775"/>
          <a:chOff x="370" y="417"/>
          <a:chExt cx="68" cy="111"/>
        </a:xfrm>
      </xdr:grpSpPr>
      <xdr:sp macro="" textlink="">
        <xdr:nvSpPr>
          <xdr:cNvPr id="15344" name="Rectangle 193"/>
          <xdr:cNvSpPr>
            <a:spLocks noChangeArrowheads="1"/>
          </xdr:cNvSpPr>
        </xdr:nvSpPr>
        <xdr:spPr bwMode="auto">
          <a:xfrm>
            <a:off x="370" y="417"/>
            <a:ext cx="68" cy="11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45" name="Rectangle 194"/>
          <xdr:cNvSpPr>
            <a:spLocks noChangeArrowheads="1"/>
          </xdr:cNvSpPr>
        </xdr:nvSpPr>
        <xdr:spPr bwMode="auto">
          <a:xfrm>
            <a:off x="376" y="422"/>
            <a:ext cx="24" cy="4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46" name="Rectangle 195"/>
          <xdr:cNvSpPr>
            <a:spLocks noChangeArrowheads="1"/>
          </xdr:cNvSpPr>
        </xdr:nvSpPr>
        <xdr:spPr bwMode="auto">
          <a:xfrm>
            <a:off x="406" y="421"/>
            <a:ext cx="26" cy="1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47" name="Rectangle 196"/>
          <xdr:cNvSpPr>
            <a:spLocks noChangeArrowheads="1"/>
          </xdr:cNvSpPr>
        </xdr:nvSpPr>
        <xdr:spPr bwMode="auto">
          <a:xfrm>
            <a:off x="376" y="467"/>
            <a:ext cx="24" cy="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</xdr:col>
      <xdr:colOff>114300</xdr:colOff>
      <xdr:row>26</xdr:row>
      <xdr:rowOff>28575</xdr:rowOff>
    </xdr:from>
    <xdr:to>
      <xdr:col>6</xdr:col>
      <xdr:colOff>47625</xdr:colOff>
      <xdr:row>32</xdr:row>
      <xdr:rowOff>142875</xdr:rowOff>
    </xdr:to>
    <xdr:sp macro="" textlink="">
      <xdr:nvSpPr>
        <xdr:cNvPr id="15241" name="Rectangle 13"/>
        <xdr:cNvSpPr>
          <a:spLocks noChangeAspect="1" noChangeArrowheads="1"/>
        </xdr:cNvSpPr>
      </xdr:nvSpPr>
      <xdr:spPr bwMode="auto">
        <a:xfrm>
          <a:off x="1019175" y="4238625"/>
          <a:ext cx="114300" cy="1085850"/>
        </a:xfrm>
        <a:prstGeom prst="rect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26</xdr:row>
      <xdr:rowOff>0</xdr:rowOff>
    </xdr:from>
    <xdr:to>
      <xdr:col>6</xdr:col>
      <xdr:colOff>47625</xdr:colOff>
      <xdr:row>32</xdr:row>
      <xdr:rowOff>114300</xdr:rowOff>
    </xdr:to>
    <xdr:sp macro="" textlink="">
      <xdr:nvSpPr>
        <xdr:cNvPr id="15242" name="Rectangle 135"/>
        <xdr:cNvSpPr>
          <a:spLocks noChangeAspect="1" noChangeArrowheads="1"/>
        </xdr:cNvSpPr>
      </xdr:nvSpPr>
      <xdr:spPr bwMode="auto">
        <a:xfrm flipH="1">
          <a:off x="1019175" y="4210050"/>
          <a:ext cx="114300" cy="1085850"/>
        </a:xfrm>
        <a:prstGeom prst="rect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25</xdr:row>
      <xdr:rowOff>104775</xdr:rowOff>
    </xdr:from>
    <xdr:to>
      <xdr:col>6</xdr:col>
      <xdr:colOff>47625</xdr:colOff>
      <xdr:row>32</xdr:row>
      <xdr:rowOff>142875</xdr:rowOff>
    </xdr:to>
    <xdr:sp macro="" textlink="">
      <xdr:nvSpPr>
        <xdr:cNvPr id="15243" name="AutoShape 136"/>
        <xdr:cNvSpPr>
          <a:spLocks noChangeArrowheads="1"/>
        </xdr:cNvSpPr>
      </xdr:nvSpPr>
      <xdr:spPr bwMode="auto">
        <a:xfrm flipH="1">
          <a:off x="352425" y="4152900"/>
          <a:ext cx="781050" cy="1171575"/>
        </a:xfrm>
        <a:prstGeom prst="rtTriangle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26</xdr:row>
      <xdr:rowOff>133350</xdr:rowOff>
    </xdr:from>
    <xdr:to>
      <xdr:col>6</xdr:col>
      <xdr:colOff>47625</xdr:colOff>
      <xdr:row>32</xdr:row>
      <xdr:rowOff>47625</xdr:rowOff>
    </xdr:to>
    <xdr:sp macro="" textlink="">
      <xdr:nvSpPr>
        <xdr:cNvPr id="15244" name="AutoShape 137"/>
        <xdr:cNvSpPr>
          <a:spLocks noChangeArrowheads="1"/>
        </xdr:cNvSpPr>
      </xdr:nvSpPr>
      <xdr:spPr bwMode="auto">
        <a:xfrm flipH="1">
          <a:off x="428625" y="4343400"/>
          <a:ext cx="704850" cy="885825"/>
        </a:xfrm>
        <a:prstGeom prst="rtTriangle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25</xdr:row>
      <xdr:rowOff>76200</xdr:rowOff>
    </xdr:from>
    <xdr:to>
      <xdr:col>6</xdr:col>
      <xdr:colOff>47625</xdr:colOff>
      <xdr:row>31</xdr:row>
      <xdr:rowOff>95250</xdr:rowOff>
    </xdr:to>
    <xdr:sp macro="" textlink="">
      <xdr:nvSpPr>
        <xdr:cNvPr id="15245" name="AutoShape 138"/>
        <xdr:cNvSpPr>
          <a:spLocks noChangeArrowheads="1"/>
        </xdr:cNvSpPr>
      </xdr:nvSpPr>
      <xdr:spPr bwMode="auto">
        <a:xfrm flipH="1">
          <a:off x="495300" y="4124325"/>
          <a:ext cx="638175" cy="990600"/>
        </a:xfrm>
        <a:prstGeom prst="rtTriangle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25</xdr:row>
      <xdr:rowOff>66675</xdr:rowOff>
    </xdr:from>
    <xdr:to>
      <xdr:col>6</xdr:col>
      <xdr:colOff>47625</xdr:colOff>
      <xdr:row>30</xdr:row>
      <xdr:rowOff>133350</xdr:rowOff>
    </xdr:to>
    <xdr:sp macro="" textlink="">
      <xdr:nvSpPr>
        <xdr:cNvPr id="15246" name="AutoShape 139"/>
        <xdr:cNvSpPr>
          <a:spLocks noChangeArrowheads="1"/>
        </xdr:cNvSpPr>
      </xdr:nvSpPr>
      <xdr:spPr bwMode="auto">
        <a:xfrm flipH="1">
          <a:off x="581025" y="4114800"/>
          <a:ext cx="552450" cy="876300"/>
        </a:xfrm>
        <a:prstGeom prst="rtTriangle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25</xdr:row>
      <xdr:rowOff>57150</xdr:rowOff>
    </xdr:from>
    <xdr:to>
      <xdr:col>6</xdr:col>
      <xdr:colOff>47625</xdr:colOff>
      <xdr:row>30</xdr:row>
      <xdr:rowOff>9525</xdr:rowOff>
    </xdr:to>
    <xdr:sp macro="" textlink="">
      <xdr:nvSpPr>
        <xdr:cNvPr id="15247" name="AutoShape 140"/>
        <xdr:cNvSpPr>
          <a:spLocks noChangeArrowheads="1"/>
        </xdr:cNvSpPr>
      </xdr:nvSpPr>
      <xdr:spPr bwMode="auto">
        <a:xfrm flipH="1">
          <a:off x="676275" y="4105275"/>
          <a:ext cx="457200" cy="762000"/>
        </a:xfrm>
        <a:prstGeom prst="rtTriangle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25</xdr:row>
      <xdr:rowOff>47625</xdr:rowOff>
    </xdr:from>
    <xdr:to>
      <xdr:col>6</xdr:col>
      <xdr:colOff>47625</xdr:colOff>
      <xdr:row>29</xdr:row>
      <xdr:rowOff>47625</xdr:rowOff>
    </xdr:to>
    <xdr:sp macro="" textlink="">
      <xdr:nvSpPr>
        <xdr:cNvPr id="15248" name="AutoShape 141"/>
        <xdr:cNvSpPr>
          <a:spLocks noChangeArrowheads="1"/>
        </xdr:cNvSpPr>
      </xdr:nvSpPr>
      <xdr:spPr bwMode="auto">
        <a:xfrm flipH="1">
          <a:off x="742950" y="4095750"/>
          <a:ext cx="390525" cy="647700"/>
        </a:xfrm>
        <a:prstGeom prst="rtTriangle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25</xdr:row>
      <xdr:rowOff>9525</xdr:rowOff>
    </xdr:from>
    <xdr:to>
      <xdr:col>6</xdr:col>
      <xdr:colOff>47625</xdr:colOff>
      <xdr:row>28</xdr:row>
      <xdr:rowOff>104775</xdr:rowOff>
    </xdr:to>
    <xdr:sp macro="" textlink="">
      <xdr:nvSpPr>
        <xdr:cNvPr id="15249" name="AutoShape 142"/>
        <xdr:cNvSpPr>
          <a:spLocks noChangeArrowheads="1"/>
        </xdr:cNvSpPr>
      </xdr:nvSpPr>
      <xdr:spPr bwMode="auto">
        <a:xfrm flipH="1">
          <a:off x="790575" y="4057650"/>
          <a:ext cx="342900" cy="581025"/>
        </a:xfrm>
        <a:prstGeom prst="rtTriangle">
          <a:avLst/>
        </a:prstGeom>
        <a:solidFill>
          <a:srgbClr val="FDB5C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123825</xdr:colOff>
      <xdr:row>25</xdr:row>
      <xdr:rowOff>66675</xdr:rowOff>
    </xdr:from>
    <xdr:to>
      <xdr:col>6</xdr:col>
      <xdr:colOff>47625</xdr:colOff>
      <xdr:row>28</xdr:row>
      <xdr:rowOff>0</xdr:rowOff>
    </xdr:to>
    <xdr:sp macro="" textlink="">
      <xdr:nvSpPr>
        <xdr:cNvPr id="15250" name="AutoShape 143"/>
        <xdr:cNvSpPr>
          <a:spLocks noChangeArrowheads="1"/>
        </xdr:cNvSpPr>
      </xdr:nvSpPr>
      <xdr:spPr bwMode="auto">
        <a:xfrm flipH="1">
          <a:off x="847725" y="4114800"/>
          <a:ext cx="285750" cy="419100"/>
        </a:xfrm>
        <a:prstGeom prst="rtTriangle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25</xdr:row>
      <xdr:rowOff>38100</xdr:rowOff>
    </xdr:from>
    <xdr:to>
      <xdr:col>6</xdr:col>
      <xdr:colOff>47625</xdr:colOff>
      <xdr:row>27</xdr:row>
      <xdr:rowOff>57150</xdr:rowOff>
    </xdr:to>
    <xdr:sp macro="" textlink="">
      <xdr:nvSpPr>
        <xdr:cNvPr id="15251" name="AutoShape 144"/>
        <xdr:cNvSpPr>
          <a:spLocks noChangeArrowheads="1"/>
        </xdr:cNvSpPr>
      </xdr:nvSpPr>
      <xdr:spPr bwMode="auto">
        <a:xfrm flipH="1">
          <a:off x="885825" y="4086225"/>
          <a:ext cx="247650" cy="342900"/>
        </a:xfrm>
        <a:prstGeom prst="rtTriangle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28575</xdr:colOff>
      <xdr:row>25</xdr:row>
      <xdr:rowOff>19050</xdr:rowOff>
    </xdr:from>
    <xdr:to>
      <xdr:col>6</xdr:col>
      <xdr:colOff>47625</xdr:colOff>
      <xdr:row>26</xdr:row>
      <xdr:rowOff>123825</xdr:rowOff>
    </xdr:to>
    <xdr:sp macro="" textlink="">
      <xdr:nvSpPr>
        <xdr:cNvPr id="15252" name="AutoShape 145"/>
        <xdr:cNvSpPr>
          <a:spLocks noChangeArrowheads="1"/>
        </xdr:cNvSpPr>
      </xdr:nvSpPr>
      <xdr:spPr bwMode="auto">
        <a:xfrm flipH="1">
          <a:off x="933450" y="4067175"/>
          <a:ext cx="200025" cy="266700"/>
        </a:xfrm>
        <a:prstGeom prst="rtTriangle">
          <a:avLst/>
        </a:prstGeom>
        <a:gradFill rotWithShape="0">
          <a:gsLst>
            <a:gs pos="0">
              <a:srgbClr val="75545A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19050</xdr:colOff>
      <xdr:row>25</xdr:row>
      <xdr:rowOff>38100</xdr:rowOff>
    </xdr:from>
    <xdr:to>
      <xdr:col>30</xdr:col>
      <xdr:colOff>76200</xdr:colOff>
      <xdr:row>33</xdr:row>
      <xdr:rowOff>9525</xdr:rowOff>
    </xdr:to>
    <xdr:grpSp>
      <xdr:nvGrpSpPr>
        <xdr:cNvPr id="15253" name="Group 133"/>
        <xdr:cNvGrpSpPr>
          <a:grpSpLocks/>
        </xdr:cNvGrpSpPr>
      </xdr:nvGrpSpPr>
      <xdr:grpSpPr bwMode="auto">
        <a:xfrm>
          <a:off x="4724400" y="4086225"/>
          <a:ext cx="781050" cy="1266825"/>
          <a:chOff x="477" y="429"/>
          <a:chExt cx="82" cy="133"/>
        </a:xfrm>
      </xdr:grpSpPr>
      <xdr:sp macro="" textlink="">
        <xdr:nvSpPr>
          <xdr:cNvPr id="15333" name="Rectangle 14"/>
          <xdr:cNvSpPr>
            <a:spLocks noChangeAspect="1" noChangeArrowheads="1"/>
          </xdr:cNvSpPr>
        </xdr:nvSpPr>
        <xdr:spPr bwMode="auto">
          <a:xfrm>
            <a:off x="477" y="445"/>
            <a:ext cx="12" cy="114"/>
          </a:xfrm>
          <a:prstGeom prst="rect">
            <a:avLst/>
          </a:prstGeom>
          <a:solidFill>
            <a:srgbClr val="FDB5C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34" name="AutoShape 123"/>
          <xdr:cNvSpPr>
            <a:spLocks noChangeArrowheads="1"/>
          </xdr:cNvSpPr>
        </xdr:nvSpPr>
        <xdr:spPr bwMode="auto">
          <a:xfrm>
            <a:off x="477" y="439"/>
            <a:ext cx="82" cy="123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35" name="AutoShape 124"/>
          <xdr:cNvSpPr>
            <a:spLocks noChangeArrowheads="1"/>
          </xdr:cNvSpPr>
        </xdr:nvSpPr>
        <xdr:spPr bwMode="auto">
          <a:xfrm>
            <a:off x="477" y="459"/>
            <a:ext cx="74" cy="93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36" name="AutoShape 125"/>
          <xdr:cNvSpPr>
            <a:spLocks noChangeArrowheads="1"/>
          </xdr:cNvSpPr>
        </xdr:nvSpPr>
        <xdr:spPr bwMode="auto">
          <a:xfrm>
            <a:off x="477" y="436"/>
            <a:ext cx="67" cy="104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37" name="AutoShape 126"/>
          <xdr:cNvSpPr>
            <a:spLocks noChangeArrowheads="1"/>
          </xdr:cNvSpPr>
        </xdr:nvSpPr>
        <xdr:spPr bwMode="auto">
          <a:xfrm>
            <a:off x="477" y="435"/>
            <a:ext cx="58" cy="92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38" name="AutoShape 127"/>
          <xdr:cNvSpPr>
            <a:spLocks noChangeArrowheads="1"/>
          </xdr:cNvSpPr>
        </xdr:nvSpPr>
        <xdr:spPr bwMode="auto">
          <a:xfrm>
            <a:off x="477" y="434"/>
            <a:ext cx="48" cy="80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39" name="AutoShape 128"/>
          <xdr:cNvSpPr>
            <a:spLocks noChangeArrowheads="1"/>
          </xdr:cNvSpPr>
        </xdr:nvSpPr>
        <xdr:spPr bwMode="auto">
          <a:xfrm>
            <a:off x="477" y="433"/>
            <a:ext cx="41" cy="68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40" name="AutoShape 129"/>
          <xdr:cNvSpPr>
            <a:spLocks noChangeArrowheads="1"/>
          </xdr:cNvSpPr>
        </xdr:nvSpPr>
        <xdr:spPr bwMode="auto">
          <a:xfrm>
            <a:off x="477" y="429"/>
            <a:ext cx="36" cy="61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41" name="AutoShape 130"/>
          <xdr:cNvSpPr>
            <a:spLocks noChangeArrowheads="1"/>
          </xdr:cNvSpPr>
        </xdr:nvSpPr>
        <xdr:spPr bwMode="auto">
          <a:xfrm>
            <a:off x="477" y="435"/>
            <a:ext cx="30" cy="44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42" name="AutoShape 131"/>
          <xdr:cNvSpPr>
            <a:spLocks noChangeArrowheads="1"/>
          </xdr:cNvSpPr>
        </xdr:nvSpPr>
        <xdr:spPr bwMode="auto">
          <a:xfrm>
            <a:off x="477" y="432"/>
            <a:ext cx="26" cy="36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43" name="AutoShape 132"/>
          <xdr:cNvSpPr>
            <a:spLocks noChangeArrowheads="1"/>
          </xdr:cNvSpPr>
        </xdr:nvSpPr>
        <xdr:spPr bwMode="auto">
          <a:xfrm>
            <a:off x="477" y="430"/>
            <a:ext cx="21" cy="28"/>
          </a:xfrm>
          <a:prstGeom prst="rtTriangle">
            <a:avLst/>
          </a:prstGeom>
          <a:solidFill>
            <a:srgbClr val="FDB5C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47625</xdr:colOff>
      <xdr:row>18</xdr:row>
      <xdr:rowOff>133350</xdr:rowOff>
    </xdr:from>
    <xdr:to>
      <xdr:col>23</xdr:col>
      <xdr:colOff>0</xdr:colOff>
      <xdr:row>19</xdr:row>
      <xdr:rowOff>76200</xdr:rowOff>
    </xdr:to>
    <xdr:sp macro="" textlink="">
      <xdr:nvSpPr>
        <xdr:cNvPr id="15254" name="Rectangle 12"/>
        <xdr:cNvSpPr>
          <a:spLocks noChangeArrowheads="1"/>
        </xdr:cNvSpPr>
      </xdr:nvSpPr>
      <xdr:spPr bwMode="auto">
        <a:xfrm>
          <a:off x="1676400" y="3048000"/>
          <a:ext cx="2486025" cy="104775"/>
        </a:xfrm>
        <a:prstGeom prst="rect">
          <a:avLst/>
        </a:pr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</xdr:colOff>
      <xdr:row>34</xdr:row>
      <xdr:rowOff>28575</xdr:rowOff>
    </xdr:from>
    <xdr:to>
      <xdr:col>28</xdr:col>
      <xdr:colOff>95250</xdr:colOff>
      <xdr:row>35</xdr:row>
      <xdr:rowOff>0</xdr:rowOff>
    </xdr:to>
    <xdr:sp macro="" textlink="">
      <xdr:nvSpPr>
        <xdr:cNvPr id="15255" name="Rectangle 10"/>
        <xdr:cNvSpPr>
          <a:spLocks noChangeArrowheads="1"/>
        </xdr:cNvSpPr>
      </xdr:nvSpPr>
      <xdr:spPr bwMode="auto">
        <a:xfrm>
          <a:off x="695325" y="5534025"/>
          <a:ext cx="4467225" cy="1333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32</xdr:row>
      <xdr:rowOff>142875</xdr:rowOff>
    </xdr:from>
    <xdr:to>
      <xdr:col>30</xdr:col>
      <xdr:colOff>76200</xdr:colOff>
      <xdr:row>33</xdr:row>
      <xdr:rowOff>95250</xdr:rowOff>
    </xdr:to>
    <xdr:sp macro="" textlink="">
      <xdr:nvSpPr>
        <xdr:cNvPr id="15256" name="Rectangle 11"/>
        <xdr:cNvSpPr>
          <a:spLocks noChangeAspect="1" noChangeArrowheads="1"/>
        </xdr:cNvSpPr>
      </xdr:nvSpPr>
      <xdr:spPr bwMode="auto">
        <a:xfrm>
          <a:off x="361950" y="5324475"/>
          <a:ext cx="5143500" cy="114300"/>
        </a:xfrm>
        <a:prstGeom prst="rect">
          <a:avLst/>
        </a:prstGeom>
        <a:solidFill>
          <a:srgbClr val="FFFF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152400</xdr:colOff>
      <xdr:row>33</xdr:row>
      <xdr:rowOff>76200</xdr:rowOff>
    </xdr:from>
    <xdr:to>
      <xdr:col>28</xdr:col>
      <xdr:colOff>114300</xdr:colOff>
      <xdr:row>34</xdr:row>
      <xdr:rowOff>57150</xdr:rowOff>
    </xdr:to>
    <xdr:sp macro="" textlink="">
      <xdr:nvSpPr>
        <xdr:cNvPr id="15257" name="Oval 21"/>
        <xdr:cNvSpPr>
          <a:spLocks noChangeAspect="1" noChangeArrowheads="1"/>
        </xdr:cNvSpPr>
      </xdr:nvSpPr>
      <xdr:spPr bwMode="auto">
        <a:xfrm>
          <a:off x="5038725" y="5419725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33</xdr:row>
      <xdr:rowOff>66675</xdr:rowOff>
    </xdr:from>
    <xdr:to>
      <xdr:col>4</xdr:col>
      <xdr:colOff>104775</xdr:colOff>
      <xdr:row>34</xdr:row>
      <xdr:rowOff>47625</xdr:rowOff>
    </xdr:to>
    <xdr:sp macro="" textlink="">
      <xdr:nvSpPr>
        <xdr:cNvPr id="15258" name="Oval 22"/>
        <xdr:cNvSpPr>
          <a:spLocks noChangeAspect="1" noChangeArrowheads="1"/>
        </xdr:cNvSpPr>
      </xdr:nvSpPr>
      <xdr:spPr bwMode="auto">
        <a:xfrm>
          <a:off x="685800" y="5410200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33</xdr:row>
      <xdr:rowOff>95250</xdr:rowOff>
    </xdr:from>
    <xdr:to>
      <xdr:col>10</xdr:col>
      <xdr:colOff>95250</xdr:colOff>
      <xdr:row>34</xdr:row>
      <xdr:rowOff>38100</xdr:rowOff>
    </xdr:to>
    <xdr:sp macro="" textlink="">
      <xdr:nvSpPr>
        <xdr:cNvPr id="15259" name="Rectangle 23"/>
        <xdr:cNvSpPr>
          <a:spLocks noChangeArrowheads="1"/>
        </xdr:cNvSpPr>
      </xdr:nvSpPr>
      <xdr:spPr bwMode="auto">
        <a:xfrm>
          <a:off x="1800225" y="543877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33</xdr:row>
      <xdr:rowOff>85725</xdr:rowOff>
    </xdr:from>
    <xdr:to>
      <xdr:col>16</xdr:col>
      <xdr:colOff>104775</xdr:colOff>
      <xdr:row>34</xdr:row>
      <xdr:rowOff>28575</xdr:rowOff>
    </xdr:to>
    <xdr:sp macro="" textlink="">
      <xdr:nvSpPr>
        <xdr:cNvPr id="15260" name="Rectangle 24"/>
        <xdr:cNvSpPr>
          <a:spLocks noChangeArrowheads="1"/>
        </xdr:cNvSpPr>
      </xdr:nvSpPr>
      <xdr:spPr bwMode="auto">
        <a:xfrm>
          <a:off x="2895600" y="54292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33</xdr:row>
      <xdr:rowOff>104775</xdr:rowOff>
    </xdr:from>
    <xdr:to>
      <xdr:col>22</xdr:col>
      <xdr:colOff>133350</xdr:colOff>
      <xdr:row>34</xdr:row>
      <xdr:rowOff>47625</xdr:rowOff>
    </xdr:to>
    <xdr:sp macro="" textlink="">
      <xdr:nvSpPr>
        <xdr:cNvPr id="15261" name="Rectangle 25"/>
        <xdr:cNvSpPr>
          <a:spLocks noChangeArrowheads="1"/>
        </xdr:cNvSpPr>
      </xdr:nvSpPr>
      <xdr:spPr bwMode="auto">
        <a:xfrm>
          <a:off x="4010025" y="544830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</xdr:colOff>
      <xdr:row>32</xdr:row>
      <xdr:rowOff>95250</xdr:rowOff>
    </xdr:from>
    <xdr:to>
      <xdr:col>4</xdr:col>
      <xdr:colOff>114300</xdr:colOff>
      <xdr:row>33</xdr:row>
      <xdr:rowOff>76200</xdr:rowOff>
    </xdr:to>
    <xdr:sp macro="" textlink="">
      <xdr:nvSpPr>
        <xdr:cNvPr id="15262" name="Oval 26"/>
        <xdr:cNvSpPr>
          <a:spLocks noChangeAspect="1" noChangeArrowheads="1"/>
        </xdr:cNvSpPr>
      </xdr:nvSpPr>
      <xdr:spPr bwMode="auto">
        <a:xfrm>
          <a:off x="695325" y="5276850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152400</xdr:colOff>
      <xdr:row>32</xdr:row>
      <xdr:rowOff>85725</xdr:rowOff>
    </xdr:from>
    <xdr:to>
      <xdr:col>28</xdr:col>
      <xdr:colOff>114300</xdr:colOff>
      <xdr:row>33</xdr:row>
      <xdr:rowOff>66675</xdr:rowOff>
    </xdr:to>
    <xdr:sp macro="" textlink="">
      <xdr:nvSpPr>
        <xdr:cNvPr id="15263" name="Oval 27"/>
        <xdr:cNvSpPr>
          <a:spLocks noChangeAspect="1" noChangeArrowheads="1"/>
        </xdr:cNvSpPr>
      </xdr:nvSpPr>
      <xdr:spPr bwMode="auto">
        <a:xfrm>
          <a:off x="5038725" y="5267325"/>
          <a:ext cx="142875" cy="1428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114300</xdr:colOff>
      <xdr:row>22</xdr:row>
      <xdr:rowOff>142875</xdr:rowOff>
    </xdr:from>
    <xdr:to>
      <xdr:col>13</xdr:col>
      <xdr:colOff>19050</xdr:colOff>
      <xdr:row>33</xdr:row>
      <xdr:rowOff>0</xdr:rowOff>
    </xdr:to>
    <xdr:sp macro="" textlink="">
      <xdr:nvSpPr>
        <xdr:cNvPr id="15264" name="Rectangle 77"/>
        <xdr:cNvSpPr>
          <a:spLocks noChangeArrowheads="1"/>
        </xdr:cNvSpPr>
      </xdr:nvSpPr>
      <xdr:spPr bwMode="auto">
        <a:xfrm>
          <a:off x="2286000" y="3705225"/>
          <a:ext cx="85725" cy="1638300"/>
        </a:xfrm>
        <a:prstGeom prst="rect">
          <a:avLst/>
        </a:prstGeom>
        <a:solidFill>
          <a:srgbClr val="69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22</xdr:row>
      <xdr:rowOff>57150</xdr:rowOff>
    </xdr:from>
    <xdr:to>
      <xdr:col>24</xdr:col>
      <xdr:colOff>123825</xdr:colOff>
      <xdr:row>22</xdr:row>
      <xdr:rowOff>133350</xdr:rowOff>
    </xdr:to>
    <xdr:sp macro="" textlink="">
      <xdr:nvSpPr>
        <xdr:cNvPr id="15265" name="Rectangle 78"/>
        <xdr:cNvSpPr>
          <a:spLocks noChangeArrowheads="1"/>
        </xdr:cNvSpPr>
      </xdr:nvSpPr>
      <xdr:spPr bwMode="auto">
        <a:xfrm>
          <a:off x="1390650" y="3619500"/>
          <a:ext cx="3076575" cy="76200"/>
        </a:xfrm>
        <a:prstGeom prst="rect">
          <a:avLst/>
        </a:prstGeom>
        <a:solidFill>
          <a:srgbClr val="69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76200</xdr:colOff>
      <xdr:row>22</xdr:row>
      <xdr:rowOff>133350</xdr:rowOff>
    </xdr:from>
    <xdr:to>
      <xdr:col>19</xdr:col>
      <xdr:colOff>161925</xdr:colOff>
      <xdr:row>32</xdr:row>
      <xdr:rowOff>152400</xdr:rowOff>
    </xdr:to>
    <xdr:sp macro="" textlink="">
      <xdr:nvSpPr>
        <xdr:cNvPr id="15266" name="Rectangle 79"/>
        <xdr:cNvSpPr>
          <a:spLocks noChangeArrowheads="1"/>
        </xdr:cNvSpPr>
      </xdr:nvSpPr>
      <xdr:spPr bwMode="auto">
        <a:xfrm>
          <a:off x="3514725" y="3695700"/>
          <a:ext cx="85725" cy="1638300"/>
        </a:xfrm>
        <a:prstGeom prst="rect">
          <a:avLst/>
        </a:prstGeom>
        <a:solidFill>
          <a:srgbClr val="69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28</xdr:row>
      <xdr:rowOff>28575</xdr:rowOff>
    </xdr:from>
    <xdr:to>
      <xdr:col>12</xdr:col>
      <xdr:colOff>114300</xdr:colOff>
      <xdr:row>28</xdr:row>
      <xdr:rowOff>104775</xdr:rowOff>
    </xdr:to>
    <xdr:sp macro="" textlink="">
      <xdr:nvSpPr>
        <xdr:cNvPr id="15267" name="Rectangle 80"/>
        <xdr:cNvSpPr>
          <a:spLocks noChangeArrowheads="1"/>
        </xdr:cNvSpPr>
      </xdr:nvSpPr>
      <xdr:spPr bwMode="auto">
        <a:xfrm>
          <a:off x="1133475" y="4562475"/>
          <a:ext cx="1152525" cy="76200"/>
        </a:xfrm>
        <a:prstGeom prst="rect">
          <a:avLst/>
        </a:prstGeom>
        <a:solidFill>
          <a:srgbClr val="69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161925</xdr:colOff>
      <xdr:row>28</xdr:row>
      <xdr:rowOff>19050</xdr:rowOff>
    </xdr:from>
    <xdr:to>
      <xdr:col>26</xdr:col>
      <xdr:colOff>47625</xdr:colOff>
      <xdr:row>28</xdr:row>
      <xdr:rowOff>95250</xdr:rowOff>
    </xdr:to>
    <xdr:sp macro="" textlink="">
      <xdr:nvSpPr>
        <xdr:cNvPr id="15268" name="Rectangle 81"/>
        <xdr:cNvSpPr>
          <a:spLocks noChangeArrowheads="1"/>
        </xdr:cNvSpPr>
      </xdr:nvSpPr>
      <xdr:spPr bwMode="auto">
        <a:xfrm>
          <a:off x="3600450" y="4552950"/>
          <a:ext cx="1152525" cy="76200"/>
        </a:xfrm>
        <a:prstGeom prst="rect">
          <a:avLst/>
        </a:prstGeom>
        <a:solidFill>
          <a:srgbClr val="69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22</xdr:row>
      <xdr:rowOff>133350</xdr:rowOff>
    </xdr:from>
    <xdr:to>
      <xdr:col>10</xdr:col>
      <xdr:colOff>47625</xdr:colOff>
      <xdr:row>28</xdr:row>
      <xdr:rowOff>28575</xdr:rowOff>
    </xdr:to>
    <xdr:sp macro="" textlink="">
      <xdr:nvSpPr>
        <xdr:cNvPr id="15269" name="Rectangle 82"/>
        <xdr:cNvSpPr>
          <a:spLocks noChangeArrowheads="1"/>
        </xdr:cNvSpPr>
      </xdr:nvSpPr>
      <xdr:spPr bwMode="auto">
        <a:xfrm>
          <a:off x="1781175" y="3695700"/>
          <a:ext cx="76200" cy="866775"/>
        </a:xfrm>
        <a:prstGeom prst="rect">
          <a:avLst/>
        </a:prstGeom>
        <a:solidFill>
          <a:srgbClr val="69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47625</xdr:colOff>
      <xdr:row>22</xdr:row>
      <xdr:rowOff>123825</xdr:rowOff>
    </xdr:from>
    <xdr:to>
      <xdr:col>22</xdr:col>
      <xdr:colOff>123825</xdr:colOff>
      <xdr:row>28</xdr:row>
      <xdr:rowOff>19050</xdr:rowOff>
    </xdr:to>
    <xdr:sp macro="" textlink="">
      <xdr:nvSpPr>
        <xdr:cNvPr id="15270" name="Rectangle 83"/>
        <xdr:cNvSpPr>
          <a:spLocks noChangeArrowheads="1"/>
        </xdr:cNvSpPr>
      </xdr:nvSpPr>
      <xdr:spPr bwMode="auto">
        <a:xfrm>
          <a:off x="4029075" y="3686175"/>
          <a:ext cx="76200" cy="866775"/>
        </a:xfrm>
        <a:prstGeom prst="rect">
          <a:avLst/>
        </a:prstGeom>
        <a:solidFill>
          <a:srgbClr val="69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27</xdr:row>
      <xdr:rowOff>76200</xdr:rowOff>
    </xdr:from>
    <xdr:to>
      <xdr:col>26</xdr:col>
      <xdr:colOff>28575</xdr:colOff>
      <xdr:row>27</xdr:row>
      <xdr:rowOff>152400</xdr:rowOff>
    </xdr:to>
    <xdr:sp macro="" textlink="">
      <xdr:nvSpPr>
        <xdr:cNvPr id="15271" name="Rectangle 146"/>
        <xdr:cNvSpPr>
          <a:spLocks noChangeArrowheads="1"/>
        </xdr:cNvSpPr>
      </xdr:nvSpPr>
      <xdr:spPr bwMode="auto">
        <a:xfrm>
          <a:off x="1133475" y="4448175"/>
          <a:ext cx="3600450" cy="7620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171450</xdr:colOff>
      <xdr:row>27</xdr:row>
      <xdr:rowOff>114300</xdr:rowOff>
    </xdr:from>
    <xdr:to>
      <xdr:col>31</xdr:col>
      <xdr:colOff>171450</xdr:colOff>
      <xdr:row>33</xdr:row>
      <xdr:rowOff>9525</xdr:rowOff>
    </xdr:to>
    <xdr:cxnSp macro="">
      <xdr:nvCxnSpPr>
        <xdr:cNvPr id="15272" name="AutoShape 147"/>
        <xdr:cNvCxnSpPr>
          <a:cxnSpLocks noChangeShapeType="1"/>
        </xdr:cNvCxnSpPr>
      </xdr:nvCxnSpPr>
      <xdr:spPr bwMode="auto">
        <a:xfrm>
          <a:off x="5781675" y="4486275"/>
          <a:ext cx="0" cy="866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114300</xdr:colOff>
      <xdr:row>32</xdr:row>
      <xdr:rowOff>142875</xdr:rowOff>
    </xdr:to>
    <xdr:sp macro="" textlink="">
      <xdr:nvSpPr>
        <xdr:cNvPr id="15273" name="Rectangle 148"/>
        <xdr:cNvSpPr>
          <a:spLocks noChangeArrowheads="1"/>
        </xdr:cNvSpPr>
      </xdr:nvSpPr>
      <xdr:spPr bwMode="auto">
        <a:xfrm>
          <a:off x="1485900" y="4533900"/>
          <a:ext cx="76200" cy="7905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28</xdr:row>
      <xdr:rowOff>0</xdr:rowOff>
    </xdr:from>
    <xdr:to>
      <xdr:col>10</xdr:col>
      <xdr:colOff>161925</xdr:colOff>
      <xdr:row>32</xdr:row>
      <xdr:rowOff>142875</xdr:rowOff>
    </xdr:to>
    <xdr:sp macro="" textlink="">
      <xdr:nvSpPr>
        <xdr:cNvPr id="15274" name="Rectangle 149"/>
        <xdr:cNvSpPr>
          <a:spLocks noChangeArrowheads="1"/>
        </xdr:cNvSpPr>
      </xdr:nvSpPr>
      <xdr:spPr bwMode="auto">
        <a:xfrm>
          <a:off x="1895475" y="4533900"/>
          <a:ext cx="76200" cy="7905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152400</xdr:colOff>
      <xdr:row>28</xdr:row>
      <xdr:rowOff>0</xdr:rowOff>
    </xdr:from>
    <xdr:to>
      <xdr:col>13</xdr:col>
      <xdr:colOff>47625</xdr:colOff>
      <xdr:row>32</xdr:row>
      <xdr:rowOff>142875</xdr:rowOff>
    </xdr:to>
    <xdr:sp macro="" textlink="">
      <xdr:nvSpPr>
        <xdr:cNvPr id="15275" name="Rectangle 150"/>
        <xdr:cNvSpPr>
          <a:spLocks noChangeArrowheads="1"/>
        </xdr:cNvSpPr>
      </xdr:nvSpPr>
      <xdr:spPr bwMode="auto">
        <a:xfrm>
          <a:off x="2324100" y="4533900"/>
          <a:ext cx="76200" cy="7905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28575</xdr:colOff>
      <xdr:row>28</xdr:row>
      <xdr:rowOff>0</xdr:rowOff>
    </xdr:from>
    <xdr:to>
      <xdr:col>15</xdr:col>
      <xdr:colOff>104775</xdr:colOff>
      <xdr:row>32</xdr:row>
      <xdr:rowOff>142875</xdr:rowOff>
    </xdr:to>
    <xdr:sp macro="" textlink="">
      <xdr:nvSpPr>
        <xdr:cNvPr id="15276" name="Rectangle 151"/>
        <xdr:cNvSpPr>
          <a:spLocks noChangeArrowheads="1"/>
        </xdr:cNvSpPr>
      </xdr:nvSpPr>
      <xdr:spPr bwMode="auto">
        <a:xfrm>
          <a:off x="2743200" y="4533900"/>
          <a:ext cx="76200" cy="7905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85725</xdr:colOff>
      <xdr:row>28</xdr:row>
      <xdr:rowOff>0</xdr:rowOff>
    </xdr:from>
    <xdr:to>
      <xdr:col>17</xdr:col>
      <xdr:colOff>161925</xdr:colOff>
      <xdr:row>32</xdr:row>
      <xdr:rowOff>142875</xdr:rowOff>
    </xdr:to>
    <xdr:sp macro="" textlink="">
      <xdr:nvSpPr>
        <xdr:cNvPr id="15277" name="Rectangle 152"/>
        <xdr:cNvSpPr>
          <a:spLocks noChangeArrowheads="1"/>
        </xdr:cNvSpPr>
      </xdr:nvSpPr>
      <xdr:spPr bwMode="auto">
        <a:xfrm>
          <a:off x="3162300" y="4533900"/>
          <a:ext cx="76200" cy="7905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123825</xdr:colOff>
      <xdr:row>27</xdr:row>
      <xdr:rowOff>152400</xdr:rowOff>
    </xdr:from>
    <xdr:to>
      <xdr:col>20</xdr:col>
      <xdr:colOff>19050</xdr:colOff>
      <xdr:row>32</xdr:row>
      <xdr:rowOff>133350</xdr:rowOff>
    </xdr:to>
    <xdr:sp macro="" textlink="">
      <xdr:nvSpPr>
        <xdr:cNvPr id="15278" name="Rectangle 153"/>
        <xdr:cNvSpPr>
          <a:spLocks noChangeArrowheads="1"/>
        </xdr:cNvSpPr>
      </xdr:nvSpPr>
      <xdr:spPr bwMode="auto">
        <a:xfrm>
          <a:off x="3562350" y="4524375"/>
          <a:ext cx="76200" cy="7905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133350</xdr:colOff>
      <xdr:row>27</xdr:row>
      <xdr:rowOff>152400</xdr:rowOff>
    </xdr:from>
    <xdr:to>
      <xdr:col>22</xdr:col>
      <xdr:colOff>28575</xdr:colOff>
      <xdr:row>32</xdr:row>
      <xdr:rowOff>133350</xdr:rowOff>
    </xdr:to>
    <xdr:sp macro="" textlink="">
      <xdr:nvSpPr>
        <xdr:cNvPr id="15279" name="Rectangle 154"/>
        <xdr:cNvSpPr>
          <a:spLocks noChangeArrowheads="1"/>
        </xdr:cNvSpPr>
      </xdr:nvSpPr>
      <xdr:spPr bwMode="auto">
        <a:xfrm>
          <a:off x="3933825" y="4524375"/>
          <a:ext cx="76200" cy="7905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161925</xdr:colOff>
      <xdr:row>27</xdr:row>
      <xdr:rowOff>152400</xdr:rowOff>
    </xdr:from>
    <xdr:to>
      <xdr:col>24</xdr:col>
      <xdr:colOff>57150</xdr:colOff>
      <xdr:row>32</xdr:row>
      <xdr:rowOff>133350</xdr:rowOff>
    </xdr:to>
    <xdr:sp macro="" textlink="">
      <xdr:nvSpPr>
        <xdr:cNvPr id="15280" name="Rectangle 155"/>
        <xdr:cNvSpPr>
          <a:spLocks noChangeArrowheads="1"/>
        </xdr:cNvSpPr>
      </xdr:nvSpPr>
      <xdr:spPr bwMode="auto">
        <a:xfrm>
          <a:off x="4324350" y="4524375"/>
          <a:ext cx="76200" cy="7905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38</xdr:row>
      <xdr:rowOff>9525</xdr:rowOff>
    </xdr:from>
    <xdr:to>
      <xdr:col>25</xdr:col>
      <xdr:colOff>161925</xdr:colOff>
      <xdr:row>38</xdr:row>
      <xdr:rowOff>9525</xdr:rowOff>
    </xdr:to>
    <xdr:cxnSp macro="">
      <xdr:nvCxnSpPr>
        <xdr:cNvPr id="15281" name="AutoShape 156"/>
        <xdr:cNvCxnSpPr>
          <a:cxnSpLocks noChangeShapeType="1"/>
        </xdr:cNvCxnSpPr>
      </xdr:nvCxnSpPr>
      <xdr:spPr bwMode="auto">
        <a:xfrm>
          <a:off x="1085850" y="6238875"/>
          <a:ext cx="3600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</xdr:col>
      <xdr:colOff>19050</xdr:colOff>
      <xdr:row>36</xdr:row>
      <xdr:rowOff>152400</xdr:rowOff>
    </xdr:from>
    <xdr:to>
      <xdr:col>8</xdr:col>
      <xdr:colOff>57150</xdr:colOff>
      <xdr:row>36</xdr:row>
      <xdr:rowOff>152400</xdr:rowOff>
    </xdr:to>
    <xdr:cxnSp macro="">
      <xdr:nvCxnSpPr>
        <xdr:cNvPr id="15282" name="AutoShape 157"/>
        <xdr:cNvCxnSpPr>
          <a:cxnSpLocks noChangeShapeType="1"/>
        </xdr:cNvCxnSpPr>
      </xdr:nvCxnSpPr>
      <xdr:spPr bwMode="auto">
        <a:xfrm>
          <a:off x="1104900" y="5981700"/>
          <a:ext cx="4000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6</xdr:col>
      <xdr:colOff>38100</xdr:colOff>
      <xdr:row>32</xdr:row>
      <xdr:rowOff>133350</xdr:rowOff>
    </xdr:from>
    <xdr:to>
      <xdr:col>6</xdr:col>
      <xdr:colOff>38100</xdr:colOff>
      <xdr:row>38</xdr:row>
      <xdr:rowOff>66675</xdr:rowOff>
    </xdr:to>
    <xdr:sp macro="" textlink="">
      <xdr:nvSpPr>
        <xdr:cNvPr id="15283" name="Line 163"/>
        <xdr:cNvSpPr>
          <a:spLocks noChangeShapeType="1"/>
        </xdr:cNvSpPr>
      </xdr:nvSpPr>
      <xdr:spPr bwMode="auto">
        <a:xfrm flipH="1">
          <a:off x="1123950" y="5314950"/>
          <a:ext cx="0" cy="981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</xdr:colOff>
      <xdr:row>32</xdr:row>
      <xdr:rowOff>142875</xdr:rowOff>
    </xdr:from>
    <xdr:to>
      <xdr:col>8</xdr:col>
      <xdr:colOff>38100</xdr:colOff>
      <xdr:row>37</xdr:row>
      <xdr:rowOff>57150</xdr:rowOff>
    </xdr:to>
    <xdr:sp macro="" textlink="">
      <xdr:nvSpPr>
        <xdr:cNvPr id="15284" name="Line 164"/>
        <xdr:cNvSpPr>
          <a:spLocks noChangeShapeType="1"/>
        </xdr:cNvSpPr>
      </xdr:nvSpPr>
      <xdr:spPr bwMode="auto">
        <a:xfrm flipH="1">
          <a:off x="1485900" y="5324475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104775</xdr:colOff>
      <xdr:row>32</xdr:row>
      <xdr:rowOff>142875</xdr:rowOff>
    </xdr:from>
    <xdr:to>
      <xdr:col>8</xdr:col>
      <xdr:colOff>104775</xdr:colOff>
      <xdr:row>37</xdr:row>
      <xdr:rowOff>57150</xdr:rowOff>
    </xdr:to>
    <xdr:sp macro="" textlink="">
      <xdr:nvSpPr>
        <xdr:cNvPr id="15285" name="Line 165"/>
        <xdr:cNvSpPr>
          <a:spLocks noChangeShapeType="1"/>
        </xdr:cNvSpPr>
      </xdr:nvSpPr>
      <xdr:spPr bwMode="auto">
        <a:xfrm flipH="1">
          <a:off x="1552575" y="5324475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37</xdr:row>
      <xdr:rowOff>0</xdr:rowOff>
    </xdr:from>
    <xdr:to>
      <xdr:col>10</xdr:col>
      <xdr:colOff>123825</xdr:colOff>
      <xdr:row>37</xdr:row>
      <xdr:rowOff>0</xdr:rowOff>
    </xdr:to>
    <xdr:cxnSp macro="">
      <xdr:nvCxnSpPr>
        <xdr:cNvPr id="15286" name="AutoShape 166"/>
        <xdr:cNvCxnSpPr>
          <a:cxnSpLocks noChangeShapeType="1"/>
        </xdr:cNvCxnSpPr>
      </xdr:nvCxnSpPr>
      <xdr:spPr bwMode="auto">
        <a:xfrm>
          <a:off x="1533525" y="6029325"/>
          <a:ext cx="4000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10</xdr:col>
      <xdr:colOff>85725</xdr:colOff>
      <xdr:row>32</xdr:row>
      <xdr:rowOff>133350</xdr:rowOff>
    </xdr:from>
    <xdr:to>
      <xdr:col>10</xdr:col>
      <xdr:colOff>85725</xdr:colOff>
      <xdr:row>37</xdr:row>
      <xdr:rowOff>47625</xdr:rowOff>
    </xdr:to>
    <xdr:sp macro="" textlink="">
      <xdr:nvSpPr>
        <xdr:cNvPr id="15287" name="Line 167"/>
        <xdr:cNvSpPr>
          <a:spLocks noChangeShapeType="1"/>
        </xdr:cNvSpPr>
      </xdr:nvSpPr>
      <xdr:spPr bwMode="auto">
        <a:xfrm flipH="1">
          <a:off x="1895475" y="531495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104775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15288" name="Line 168"/>
        <xdr:cNvSpPr>
          <a:spLocks noChangeShapeType="1"/>
        </xdr:cNvSpPr>
      </xdr:nvSpPr>
      <xdr:spPr bwMode="auto">
        <a:xfrm>
          <a:off x="1914525" y="602932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9525</xdr:colOff>
      <xdr:row>32</xdr:row>
      <xdr:rowOff>152400</xdr:rowOff>
    </xdr:from>
    <xdr:to>
      <xdr:col>26</xdr:col>
      <xdr:colOff>9525</xdr:colOff>
      <xdr:row>38</xdr:row>
      <xdr:rowOff>76200</xdr:rowOff>
    </xdr:to>
    <xdr:sp macro="" textlink="">
      <xdr:nvSpPr>
        <xdr:cNvPr id="15289" name="Line 169"/>
        <xdr:cNvSpPr>
          <a:spLocks noChangeShapeType="1"/>
        </xdr:cNvSpPr>
      </xdr:nvSpPr>
      <xdr:spPr bwMode="auto">
        <a:xfrm>
          <a:off x="4714875" y="533400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171450</xdr:colOff>
      <xdr:row>6</xdr:row>
      <xdr:rowOff>47625</xdr:rowOff>
    </xdr:from>
    <xdr:to>
      <xdr:col>25</xdr:col>
      <xdr:colOff>171450</xdr:colOff>
      <xdr:row>20</xdr:row>
      <xdr:rowOff>9525</xdr:rowOff>
    </xdr:to>
    <xdr:cxnSp macro="">
      <xdr:nvCxnSpPr>
        <xdr:cNvPr id="15290" name="AutoShape 170"/>
        <xdr:cNvCxnSpPr>
          <a:cxnSpLocks noChangeShapeType="1"/>
        </xdr:cNvCxnSpPr>
      </xdr:nvCxnSpPr>
      <xdr:spPr bwMode="auto">
        <a:xfrm>
          <a:off x="4695825" y="1019175"/>
          <a:ext cx="0" cy="22288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22</xdr:col>
      <xdr:colOff>133350</xdr:colOff>
      <xdr:row>20</xdr:row>
      <xdr:rowOff>19050</xdr:rowOff>
    </xdr:from>
    <xdr:to>
      <xdr:col>26</xdr:col>
      <xdr:colOff>66675</xdr:colOff>
      <xdr:row>20</xdr:row>
      <xdr:rowOff>19050</xdr:rowOff>
    </xdr:to>
    <xdr:sp macro="" textlink="">
      <xdr:nvSpPr>
        <xdr:cNvPr id="15291" name="Line 171"/>
        <xdr:cNvSpPr>
          <a:spLocks noChangeShapeType="1"/>
        </xdr:cNvSpPr>
      </xdr:nvSpPr>
      <xdr:spPr bwMode="auto">
        <a:xfrm>
          <a:off x="4114800" y="32575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47625</xdr:colOff>
      <xdr:row>6</xdr:row>
      <xdr:rowOff>57150</xdr:rowOff>
    </xdr:from>
    <xdr:to>
      <xdr:col>26</xdr:col>
      <xdr:colOff>85725</xdr:colOff>
      <xdr:row>6</xdr:row>
      <xdr:rowOff>57150</xdr:rowOff>
    </xdr:to>
    <xdr:sp macro="" textlink="">
      <xdr:nvSpPr>
        <xdr:cNvPr id="15292" name="Line 172"/>
        <xdr:cNvSpPr>
          <a:spLocks noChangeShapeType="1"/>
        </xdr:cNvSpPr>
      </xdr:nvSpPr>
      <xdr:spPr bwMode="auto">
        <a:xfrm>
          <a:off x="2943225" y="1028700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4</xdr:row>
      <xdr:rowOff>152400</xdr:rowOff>
    </xdr:from>
    <xdr:to>
      <xdr:col>22</xdr:col>
      <xdr:colOff>171450</xdr:colOff>
      <xdr:row>4</xdr:row>
      <xdr:rowOff>152400</xdr:rowOff>
    </xdr:to>
    <xdr:cxnSp macro="">
      <xdr:nvCxnSpPr>
        <xdr:cNvPr id="15293" name="AutoShape 173"/>
        <xdr:cNvCxnSpPr>
          <a:cxnSpLocks noChangeShapeType="1"/>
        </xdr:cNvCxnSpPr>
      </xdr:nvCxnSpPr>
      <xdr:spPr bwMode="auto">
        <a:xfrm flipV="1">
          <a:off x="1724025" y="800100"/>
          <a:ext cx="24288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95250</xdr:colOff>
      <xdr:row>4</xdr:row>
      <xdr:rowOff>76200</xdr:rowOff>
    </xdr:from>
    <xdr:to>
      <xdr:col>9</xdr:col>
      <xdr:colOff>95250</xdr:colOff>
      <xdr:row>20</xdr:row>
      <xdr:rowOff>47625</xdr:rowOff>
    </xdr:to>
    <xdr:sp macro="" textlink="">
      <xdr:nvSpPr>
        <xdr:cNvPr id="15294" name="Line 174"/>
        <xdr:cNvSpPr>
          <a:spLocks noChangeShapeType="1"/>
        </xdr:cNvSpPr>
      </xdr:nvSpPr>
      <xdr:spPr bwMode="auto">
        <a:xfrm flipV="1">
          <a:off x="1724025" y="723900"/>
          <a:ext cx="0" cy="2562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171450</xdr:colOff>
      <xdr:row>4</xdr:row>
      <xdr:rowOff>76200</xdr:rowOff>
    </xdr:from>
    <xdr:to>
      <xdr:col>22</xdr:col>
      <xdr:colOff>171450</xdr:colOff>
      <xdr:row>20</xdr:row>
      <xdr:rowOff>19050</xdr:rowOff>
    </xdr:to>
    <xdr:sp macro="" textlink="">
      <xdr:nvSpPr>
        <xdr:cNvPr id="15295" name="Line 175"/>
        <xdr:cNvSpPr>
          <a:spLocks noChangeShapeType="1"/>
        </xdr:cNvSpPr>
      </xdr:nvSpPr>
      <xdr:spPr bwMode="auto">
        <a:xfrm flipV="1">
          <a:off x="4152900" y="723900"/>
          <a:ext cx="0" cy="253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9525</xdr:colOff>
      <xdr:row>37</xdr:row>
      <xdr:rowOff>0</xdr:rowOff>
    </xdr:from>
    <xdr:to>
      <xdr:col>30</xdr:col>
      <xdr:colOff>38100</xdr:colOff>
      <xdr:row>37</xdr:row>
      <xdr:rowOff>0</xdr:rowOff>
    </xdr:to>
    <xdr:cxnSp macro="">
      <xdr:nvCxnSpPr>
        <xdr:cNvPr id="15296" name="AutoShape 176"/>
        <xdr:cNvCxnSpPr>
          <a:cxnSpLocks noChangeShapeType="1"/>
        </xdr:cNvCxnSpPr>
      </xdr:nvCxnSpPr>
      <xdr:spPr bwMode="auto">
        <a:xfrm flipV="1">
          <a:off x="4714875" y="6029325"/>
          <a:ext cx="7524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</xdr:col>
      <xdr:colOff>171450</xdr:colOff>
      <xdr:row>37</xdr:row>
      <xdr:rowOff>0</xdr:rowOff>
    </xdr:from>
    <xdr:to>
      <xdr:col>6</xdr:col>
      <xdr:colOff>19050</xdr:colOff>
      <xdr:row>37</xdr:row>
      <xdr:rowOff>0</xdr:rowOff>
    </xdr:to>
    <xdr:cxnSp macro="">
      <xdr:nvCxnSpPr>
        <xdr:cNvPr id="15297" name="AutoShape 177"/>
        <xdr:cNvCxnSpPr>
          <a:cxnSpLocks noChangeShapeType="1"/>
        </xdr:cNvCxnSpPr>
      </xdr:nvCxnSpPr>
      <xdr:spPr bwMode="auto">
        <a:xfrm flipV="1">
          <a:off x="352425" y="6029325"/>
          <a:ext cx="7524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30</xdr:col>
      <xdr:colOff>28575</xdr:colOff>
      <xdr:row>32</xdr:row>
      <xdr:rowOff>152400</xdr:rowOff>
    </xdr:from>
    <xdr:to>
      <xdr:col>30</xdr:col>
      <xdr:colOff>28575</xdr:colOff>
      <xdr:row>37</xdr:row>
      <xdr:rowOff>76200</xdr:rowOff>
    </xdr:to>
    <xdr:sp macro="" textlink="">
      <xdr:nvSpPr>
        <xdr:cNvPr id="15298" name="Line 178"/>
        <xdr:cNvSpPr>
          <a:spLocks noChangeShapeType="1"/>
        </xdr:cNvSpPr>
      </xdr:nvSpPr>
      <xdr:spPr bwMode="auto">
        <a:xfrm>
          <a:off x="5457825" y="5334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32</xdr:row>
      <xdr:rowOff>152400</xdr:rowOff>
    </xdr:from>
    <xdr:to>
      <xdr:col>2</xdr:col>
      <xdr:colOff>9525</xdr:colOff>
      <xdr:row>37</xdr:row>
      <xdr:rowOff>76200</xdr:rowOff>
    </xdr:to>
    <xdr:sp macro="" textlink="">
      <xdr:nvSpPr>
        <xdr:cNvPr id="15299" name="Line 179"/>
        <xdr:cNvSpPr>
          <a:spLocks noChangeShapeType="1"/>
        </xdr:cNvSpPr>
      </xdr:nvSpPr>
      <xdr:spPr bwMode="auto">
        <a:xfrm>
          <a:off x="371475" y="5334000"/>
          <a:ext cx="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25</xdr:row>
      <xdr:rowOff>76200</xdr:rowOff>
    </xdr:from>
    <xdr:to>
      <xdr:col>0</xdr:col>
      <xdr:colOff>171450</xdr:colOff>
      <xdr:row>33</xdr:row>
      <xdr:rowOff>9525</xdr:rowOff>
    </xdr:to>
    <xdr:cxnSp macro="">
      <xdr:nvCxnSpPr>
        <xdr:cNvPr id="15300" name="AutoShape 180"/>
        <xdr:cNvCxnSpPr>
          <a:cxnSpLocks noChangeShapeType="1"/>
        </xdr:cNvCxnSpPr>
      </xdr:nvCxnSpPr>
      <xdr:spPr bwMode="auto">
        <a:xfrm>
          <a:off x="171450" y="4124325"/>
          <a:ext cx="0" cy="12287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0</xdr:col>
      <xdr:colOff>142875</xdr:colOff>
      <xdr:row>25</xdr:row>
      <xdr:rowOff>95250</xdr:rowOff>
    </xdr:from>
    <xdr:to>
      <xdr:col>6</xdr:col>
      <xdr:colOff>19050</xdr:colOff>
      <xdr:row>25</xdr:row>
      <xdr:rowOff>95250</xdr:rowOff>
    </xdr:to>
    <xdr:sp macro="" textlink="">
      <xdr:nvSpPr>
        <xdr:cNvPr id="15301" name="Line 181"/>
        <xdr:cNvSpPr>
          <a:spLocks noChangeShapeType="1"/>
        </xdr:cNvSpPr>
      </xdr:nvSpPr>
      <xdr:spPr bwMode="auto">
        <a:xfrm>
          <a:off x="142875" y="4143375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123825</xdr:colOff>
      <xdr:row>19</xdr:row>
      <xdr:rowOff>66675</xdr:rowOff>
    </xdr:from>
    <xdr:to>
      <xdr:col>8</xdr:col>
      <xdr:colOff>0</xdr:colOff>
      <xdr:row>25</xdr:row>
      <xdr:rowOff>19050</xdr:rowOff>
    </xdr:to>
    <xdr:sp macro="" textlink="">
      <xdr:nvSpPr>
        <xdr:cNvPr id="15302" name="Line 182"/>
        <xdr:cNvSpPr>
          <a:spLocks noChangeShapeType="1"/>
        </xdr:cNvSpPr>
      </xdr:nvSpPr>
      <xdr:spPr bwMode="auto">
        <a:xfrm flipV="1">
          <a:off x="847725" y="3143250"/>
          <a:ext cx="600075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sp>
    <xdr:clientData/>
  </xdr:twoCellAnchor>
  <xdr:twoCellAnchor>
    <xdr:from>
      <xdr:col>4</xdr:col>
      <xdr:colOff>66675</xdr:colOff>
      <xdr:row>24</xdr:row>
      <xdr:rowOff>142875</xdr:rowOff>
    </xdr:from>
    <xdr:to>
      <xdr:col>6</xdr:col>
      <xdr:colOff>38100</xdr:colOff>
      <xdr:row>26</xdr:row>
      <xdr:rowOff>0</xdr:rowOff>
    </xdr:to>
    <xdr:sp macro="" textlink="">
      <xdr:nvSpPr>
        <xdr:cNvPr id="15303" name="Line 183"/>
        <xdr:cNvSpPr>
          <a:spLocks noChangeShapeType="1"/>
        </xdr:cNvSpPr>
      </xdr:nvSpPr>
      <xdr:spPr bwMode="auto">
        <a:xfrm flipH="1" flipV="1">
          <a:off x="790575" y="4029075"/>
          <a:ext cx="333375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19</xdr:row>
      <xdr:rowOff>28575</xdr:rowOff>
    </xdr:from>
    <xdr:to>
      <xdr:col>9</xdr:col>
      <xdr:colOff>104775</xdr:colOff>
      <xdr:row>20</xdr:row>
      <xdr:rowOff>47625</xdr:rowOff>
    </xdr:to>
    <xdr:sp macro="" textlink="">
      <xdr:nvSpPr>
        <xdr:cNvPr id="15304" name="Line 184"/>
        <xdr:cNvSpPr>
          <a:spLocks noChangeShapeType="1"/>
        </xdr:cNvSpPr>
      </xdr:nvSpPr>
      <xdr:spPr bwMode="auto">
        <a:xfrm flipH="1" flipV="1">
          <a:off x="1400175" y="3105150"/>
          <a:ext cx="333375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19</xdr:row>
      <xdr:rowOff>76200</xdr:rowOff>
    </xdr:from>
    <xdr:to>
      <xdr:col>23</xdr:col>
      <xdr:colOff>66675</xdr:colOff>
      <xdr:row>20</xdr:row>
      <xdr:rowOff>19050</xdr:rowOff>
    </xdr:to>
    <xdr:sp macro="" textlink="">
      <xdr:nvSpPr>
        <xdr:cNvPr id="15305" name="AutoShape 121"/>
        <xdr:cNvSpPr>
          <a:spLocks noChangeArrowheads="1"/>
        </xdr:cNvSpPr>
      </xdr:nvSpPr>
      <xdr:spPr bwMode="auto">
        <a:xfrm flipV="1">
          <a:off x="1647825" y="3152775"/>
          <a:ext cx="2581275" cy="104775"/>
        </a:xfrm>
        <a:custGeom>
          <a:avLst/>
          <a:gdLst>
            <a:gd name="T0" fmla="*/ 2542795 w 21600"/>
            <a:gd name="T1" fmla="*/ 52388 h 21600"/>
            <a:gd name="T2" fmla="*/ 1290638 w 21600"/>
            <a:gd name="T3" fmla="*/ 104775 h 21600"/>
            <a:gd name="T4" fmla="*/ 38480 w 21600"/>
            <a:gd name="T5" fmla="*/ 52388 h 21600"/>
            <a:gd name="T6" fmla="*/ 1290638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22 w 21600"/>
            <a:gd name="T13" fmla="*/ 2122 h 21600"/>
            <a:gd name="T14" fmla="*/ 19478 w 21600"/>
            <a:gd name="T15" fmla="*/ 1947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44" y="21600"/>
              </a:lnTo>
              <a:lnTo>
                <a:pt x="20956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28575</xdr:colOff>
      <xdr:row>18</xdr:row>
      <xdr:rowOff>142875</xdr:rowOff>
    </xdr:from>
    <xdr:to>
      <xdr:col>23</xdr:col>
      <xdr:colOff>57150</xdr:colOff>
      <xdr:row>19</xdr:row>
      <xdr:rowOff>85725</xdr:rowOff>
    </xdr:to>
    <xdr:sp macro="" textlink="">
      <xdr:nvSpPr>
        <xdr:cNvPr id="15306" name="AutoShape 111"/>
        <xdr:cNvSpPr>
          <a:spLocks noChangeArrowheads="1"/>
        </xdr:cNvSpPr>
      </xdr:nvSpPr>
      <xdr:spPr bwMode="auto">
        <a:xfrm flipV="1">
          <a:off x="1657350" y="3057525"/>
          <a:ext cx="2562225" cy="104775"/>
        </a:xfrm>
        <a:custGeom>
          <a:avLst/>
          <a:gdLst>
            <a:gd name="T0" fmla="*/ 2524029 w 21600"/>
            <a:gd name="T1" fmla="*/ 52388 h 21600"/>
            <a:gd name="T2" fmla="*/ 1281113 w 21600"/>
            <a:gd name="T3" fmla="*/ 104775 h 21600"/>
            <a:gd name="T4" fmla="*/ 38196 w 21600"/>
            <a:gd name="T5" fmla="*/ 52388 h 21600"/>
            <a:gd name="T6" fmla="*/ 1281113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22 w 21600"/>
            <a:gd name="T13" fmla="*/ 2122 h 21600"/>
            <a:gd name="T14" fmla="*/ 19478 w 21600"/>
            <a:gd name="T15" fmla="*/ 1947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44" y="21600"/>
              </a:lnTo>
              <a:lnTo>
                <a:pt x="20956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18</xdr:row>
      <xdr:rowOff>47625</xdr:rowOff>
    </xdr:from>
    <xdr:to>
      <xdr:col>23</xdr:col>
      <xdr:colOff>9525</xdr:colOff>
      <xdr:row>18</xdr:row>
      <xdr:rowOff>152400</xdr:rowOff>
    </xdr:to>
    <xdr:sp macro="" textlink="">
      <xdr:nvSpPr>
        <xdr:cNvPr id="15307" name="AutoShape 110"/>
        <xdr:cNvSpPr>
          <a:spLocks noChangeArrowheads="1"/>
        </xdr:cNvSpPr>
      </xdr:nvSpPr>
      <xdr:spPr bwMode="auto">
        <a:xfrm flipV="1">
          <a:off x="1704975" y="2962275"/>
          <a:ext cx="2466975" cy="104775"/>
        </a:xfrm>
        <a:custGeom>
          <a:avLst/>
          <a:gdLst>
            <a:gd name="T0" fmla="*/ 2430199 w 21600"/>
            <a:gd name="T1" fmla="*/ 52388 h 21600"/>
            <a:gd name="T2" fmla="*/ 1233488 w 21600"/>
            <a:gd name="T3" fmla="*/ 104775 h 21600"/>
            <a:gd name="T4" fmla="*/ 36776 w 21600"/>
            <a:gd name="T5" fmla="*/ 52388 h 21600"/>
            <a:gd name="T6" fmla="*/ 1233488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22 w 21600"/>
            <a:gd name="T13" fmla="*/ 2122 h 21600"/>
            <a:gd name="T14" fmla="*/ 19478 w 21600"/>
            <a:gd name="T15" fmla="*/ 1947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44" y="21600"/>
              </a:lnTo>
              <a:lnTo>
                <a:pt x="20956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171450</xdr:colOff>
      <xdr:row>17</xdr:row>
      <xdr:rowOff>123825</xdr:rowOff>
    </xdr:from>
    <xdr:to>
      <xdr:col>22</xdr:col>
      <xdr:colOff>123825</xdr:colOff>
      <xdr:row>18</xdr:row>
      <xdr:rowOff>66675</xdr:rowOff>
    </xdr:to>
    <xdr:sp macro="" textlink="">
      <xdr:nvSpPr>
        <xdr:cNvPr id="15308" name="AutoShape 120"/>
        <xdr:cNvSpPr>
          <a:spLocks noChangeArrowheads="1"/>
        </xdr:cNvSpPr>
      </xdr:nvSpPr>
      <xdr:spPr bwMode="auto">
        <a:xfrm flipV="1">
          <a:off x="1800225" y="2876550"/>
          <a:ext cx="2305050" cy="104775"/>
        </a:xfrm>
        <a:custGeom>
          <a:avLst/>
          <a:gdLst>
            <a:gd name="T0" fmla="*/ 2267593 w 21600"/>
            <a:gd name="T1" fmla="*/ 52388 h 21600"/>
            <a:gd name="T2" fmla="*/ 1152525 w 21600"/>
            <a:gd name="T3" fmla="*/ 104775 h 21600"/>
            <a:gd name="T4" fmla="*/ 37457 w 21600"/>
            <a:gd name="T5" fmla="*/ 52388 h 21600"/>
            <a:gd name="T6" fmla="*/ 1152525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51 w 21600"/>
            <a:gd name="T13" fmla="*/ 2151 h 21600"/>
            <a:gd name="T14" fmla="*/ 19449 w 21600"/>
            <a:gd name="T15" fmla="*/ 1944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702" y="21600"/>
              </a:lnTo>
              <a:lnTo>
                <a:pt x="20898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161925</xdr:colOff>
      <xdr:row>17</xdr:row>
      <xdr:rowOff>38100</xdr:rowOff>
    </xdr:from>
    <xdr:to>
      <xdr:col>22</xdr:col>
      <xdr:colOff>66675</xdr:colOff>
      <xdr:row>17</xdr:row>
      <xdr:rowOff>142875</xdr:rowOff>
    </xdr:to>
    <xdr:sp macro="" textlink="">
      <xdr:nvSpPr>
        <xdr:cNvPr id="15309" name="AutoShape 119"/>
        <xdr:cNvSpPr>
          <a:spLocks noChangeArrowheads="1"/>
        </xdr:cNvSpPr>
      </xdr:nvSpPr>
      <xdr:spPr bwMode="auto">
        <a:xfrm flipV="1">
          <a:off x="1790700" y="2790825"/>
          <a:ext cx="2257425" cy="104775"/>
        </a:xfrm>
        <a:custGeom>
          <a:avLst/>
          <a:gdLst>
            <a:gd name="T0" fmla="*/ 2220742 w 21600"/>
            <a:gd name="T1" fmla="*/ 52388 h 21600"/>
            <a:gd name="T2" fmla="*/ 1128713 w 21600"/>
            <a:gd name="T3" fmla="*/ 104775 h 21600"/>
            <a:gd name="T4" fmla="*/ 36683 w 21600"/>
            <a:gd name="T5" fmla="*/ 52388 h 21600"/>
            <a:gd name="T6" fmla="*/ 1128713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51 w 21600"/>
            <a:gd name="T13" fmla="*/ 2151 h 21600"/>
            <a:gd name="T14" fmla="*/ 19449 w 21600"/>
            <a:gd name="T15" fmla="*/ 1944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702" y="21600"/>
              </a:lnTo>
              <a:lnTo>
                <a:pt x="20898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16</xdr:row>
      <xdr:rowOff>104775</xdr:rowOff>
    </xdr:from>
    <xdr:to>
      <xdr:col>22</xdr:col>
      <xdr:colOff>0</xdr:colOff>
      <xdr:row>17</xdr:row>
      <xdr:rowOff>57150</xdr:rowOff>
    </xdr:to>
    <xdr:sp macro="" textlink="">
      <xdr:nvSpPr>
        <xdr:cNvPr id="15310" name="AutoShape 118"/>
        <xdr:cNvSpPr>
          <a:spLocks noChangeArrowheads="1"/>
        </xdr:cNvSpPr>
      </xdr:nvSpPr>
      <xdr:spPr bwMode="auto">
        <a:xfrm flipV="1">
          <a:off x="1876425" y="2695575"/>
          <a:ext cx="2105025" cy="114300"/>
        </a:xfrm>
        <a:custGeom>
          <a:avLst/>
          <a:gdLst>
            <a:gd name="T0" fmla="*/ 2070818 w 21600"/>
            <a:gd name="T1" fmla="*/ 57150 h 21600"/>
            <a:gd name="T2" fmla="*/ 1052513 w 21600"/>
            <a:gd name="T3" fmla="*/ 114300 h 21600"/>
            <a:gd name="T4" fmla="*/ 34207 w 21600"/>
            <a:gd name="T5" fmla="*/ 57150 h 21600"/>
            <a:gd name="T6" fmla="*/ 1052513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51 w 21600"/>
            <a:gd name="T13" fmla="*/ 2151 h 21600"/>
            <a:gd name="T14" fmla="*/ 19449 w 21600"/>
            <a:gd name="T15" fmla="*/ 1944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702" y="21600"/>
              </a:lnTo>
              <a:lnTo>
                <a:pt x="20898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16</xdr:row>
      <xdr:rowOff>19050</xdr:rowOff>
    </xdr:from>
    <xdr:to>
      <xdr:col>21</xdr:col>
      <xdr:colOff>142875</xdr:colOff>
      <xdr:row>16</xdr:row>
      <xdr:rowOff>123825</xdr:rowOff>
    </xdr:to>
    <xdr:sp macro="" textlink="">
      <xdr:nvSpPr>
        <xdr:cNvPr id="15311" name="AutoShape 117"/>
        <xdr:cNvSpPr>
          <a:spLocks noChangeArrowheads="1"/>
        </xdr:cNvSpPr>
      </xdr:nvSpPr>
      <xdr:spPr bwMode="auto">
        <a:xfrm flipV="1">
          <a:off x="1914525" y="2609850"/>
          <a:ext cx="2028825" cy="104775"/>
        </a:xfrm>
        <a:custGeom>
          <a:avLst/>
          <a:gdLst>
            <a:gd name="T0" fmla="*/ 1995857 w 21600"/>
            <a:gd name="T1" fmla="*/ 52388 h 21600"/>
            <a:gd name="T2" fmla="*/ 1014413 w 21600"/>
            <a:gd name="T3" fmla="*/ 104775 h 21600"/>
            <a:gd name="T4" fmla="*/ 32968 w 21600"/>
            <a:gd name="T5" fmla="*/ 52388 h 21600"/>
            <a:gd name="T6" fmla="*/ 1014413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51 w 21600"/>
            <a:gd name="T13" fmla="*/ 2151 h 21600"/>
            <a:gd name="T14" fmla="*/ 19449 w 21600"/>
            <a:gd name="T15" fmla="*/ 1944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702" y="21600"/>
              </a:lnTo>
              <a:lnTo>
                <a:pt x="20898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15</xdr:row>
      <xdr:rowOff>85725</xdr:rowOff>
    </xdr:from>
    <xdr:to>
      <xdr:col>21</xdr:col>
      <xdr:colOff>114300</xdr:colOff>
      <xdr:row>16</xdr:row>
      <xdr:rowOff>28575</xdr:rowOff>
    </xdr:to>
    <xdr:sp macro="" textlink="">
      <xdr:nvSpPr>
        <xdr:cNvPr id="15312" name="AutoShape 116"/>
        <xdr:cNvSpPr>
          <a:spLocks noChangeArrowheads="1"/>
        </xdr:cNvSpPr>
      </xdr:nvSpPr>
      <xdr:spPr bwMode="auto">
        <a:xfrm flipV="1">
          <a:off x="2009775" y="2514600"/>
          <a:ext cx="1905000" cy="104775"/>
        </a:xfrm>
        <a:custGeom>
          <a:avLst/>
          <a:gdLst>
            <a:gd name="T0" fmla="*/ 1874044 w 21600"/>
            <a:gd name="T1" fmla="*/ 52388 h 21600"/>
            <a:gd name="T2" fmla="*/ 952500 w 21600"/>
            <a:gd name="T3" fmla="*/ 104775 h 21600"/>
            <a:gd name="T4" fmla="*/ 30956 w 21600"/>
            <a:gd name="T5" fmla="*/ 52388 h 21600"/>
            <a:gd name="T6" fmla="*/ 95250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51 w 21600"/>
            <a:gd name="T13" fmla="*/ 2151 h 21600"/>
            <a:gd name="T14" fmla="*/ 19449 w 21600"/>
            <a:gd name="T15" fmla="*/ 1944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702" y="21600"/>
              </a:lnTo>
              <a:lnTo>
                <a:pt x="20898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14</xdr:row>
      <xdr:rowOff>152400</xdr:rowOff>
    </xdr:from>
    <xdr:to>
      <xdr:col>21</xdr:col>
      <xdr:colOff>47625</xdr:colOff>
      <xdr:row>15</xdr:row>
      <xdr:rowOff>95250</xdr:rowOff>
    </xdr:to>
    <xdr:sp macro="" textlink="">
      <xdr:nvSpPr>
        <xdr:cNvPr id="15313" name="AutoShape 115"/>
        <xdr:cNvSpPr>
          <a:spLocks noChangeArrowheads="1"/>
        </xdr:cNvSpPr>
      </xdr:nvSpPr>
      <xdr:spPr bwMode="auto">
        <a:xfrm flipV="1">
          <a:off x="2038350" y="2419350"/>
          <a:ext cx="1809750" cy="104775"/>
        </a:xfrm>
        <a:custGeom>
          <a:avLst/>
          <a:gdLst>
            <a:gd name="T0" fmla="*/ 1780342 w 21600"/>
            <a:gd name="T1" fmla="*/ 52388 h 21600"/>
            <a:gd name="T2" fmla="*/ 904875 w 21600"/>
            <a:gd name="T3" fmla="*/ 104775 h 21600"/>
            <a:gd name="T4" fmla="*/ 29408 w 21600"/>
            <a:gd name="T5" fmla="*/ 52388 h 21600"/>
            <a:gd name="T6" fmla="*/ 904875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51 w 21600"/>
            <a:gd name="T13" fmla="*/ 2151 h 21600"/>
            <a:gd name="T14" fmla="*/ 19449 w 21600"/>
            <a:gd name="T15" fmla="*/ 1944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702" y="21600"/>
              </a:lnTo>
              <a:lnTo>
                <a:pt x="20898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14</xdr:row>
      <xdr:rowOff>57150</xdr:rowOff>
    </xdr:from>
    <xdr:to>
      <xdr:col>20</xdr:col>
      <xdr:colOff>161925</xdr:colOff>
      <xdr:row>15</xdr:row>
      <xdr:rowOff>0</xdr:rowOff>
    </xdr:to>
    <xdr:sp macro="" textlink="">
      <xdr:nvSpPr>
        <xdr:cNvPr id="15314" name="AutoShape 109"/>
        <xdr:cNvSpPr>
          <a:spLocks noChangeArrowheads="1"/>
        </xdr:cNvSpPr>
      </xdr:nvSpPr>
      <xdr:spPr bwMode="auto">
        <a:xfrm flipV="1">
          <a:off x="2095500" y="2324100"/>
          <a:ext cx="1685925" cy="104775"/>
        </a:xfrm>
        <a:custGeom>
          <a:avLst/>
          <a:gdLst>
            <a:gd name="T0" fmla="*/ 1658529 w 21600"/>
            <a:gd name="T1" fmla="*/ 52388 h 21600"/>
            <a:gd name="T2" fmla="*/ 842963 w 21600"/>
            <a:gd name="T3" fmla="*/ 104775 h 21600"/>
            <a:gd name="T4" fmla="*/ 27396 w 21600"/>
            <a:gd name="T5" fmla="*/ 52388 h 21600"/>
            <a:gd name="T6" fmla="*/ 842963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151 w 21600"/>
            <a:gd name="T13" fmla="*/ 2151 h 21600"/>
            <a:gd name="T14" fmla="*/ 19449 w 21600"/>
            <a:gd name="T15" fmla="*/ 1944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702" y="21600"/>
              </a:lnTo>
              <a:lnTo>
                <a:pt x="20898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28575</xdr:colOff>
      <xdr:row>13</xdr:row>
      <xdr:rowOff>123825</xdr:rowOff>
    </xdr:from>
    <xdr:to>
      <xdr:col>20</xdr:col>
      <xdr:colOff>95250</xdr:colOff>
      <xdr:row>14</xdr:row>
      <xdr:rowOff>66675</xdr:rowOff>
    </xdr:to>
    <xdr:sp macro="" textlink="">
      <xdr:nvSpPr>
        <xdr:cNvPr id="15315" name="AutoShape 107"/>
        <xdr:cNvSpPr>
          <a:spLocks noChangeArrowheads="1"/>
        </xdr:cNvSpPr>
      </xdr:nvSpPr>
      <xdr:spPr bwMode="auto">
        <a:xfrm flipV="1">
          <a:off x="2200275" y="2228850"/>
          <a:ext cx="1514475" cy="104775"/>
        </a:xfrm>
        <a:custGeom>
          <a:avLst/>
          <a:gdLst>
            <a:gd name="T0" fmla="*/ 1484676 w 21600"/>
            <a:gd name="T1" fmla="*/ 52388 h 21600"/>
            <a:gd name="T2" fmla="*/ 757238 w 21600"/>
            <a:gd name="T3" fmla="*/ 104775 h 21600"/>
            <a:gd name="T4" fmla="*/ 29799 w 21600"/>
            <a:gd name="T5" fmla="*/ 52388 h 21600"/>
            <a:gd name="T6" fmla="*/ 757238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225 w 21600"/>
            <a:gd name="T13" fmla="*/ 2225 h 21600"/>
            <a:gd name="T14" fmla="*/ 19375 w 21600"/>
            <a:gd name="T15" fmla="*/ 1937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850" y="21600"/>
              </a:lnTo>
              <a:lnTo>
                <a:pt x="20750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13</xdr:row>
      <xdr:rowOff>28575</xdr:rowOff>
    </xdr:from>
    <xdr:to>
      <xdr:col>20</xdr:col>
      <xdr:colOff>9525</xdr:colOff>
      <xdr:row>13</xdr:row>
      <xdr:rowOff>133350</xdr:rowOff>
    </xdr:to>
    <xdr:sp macro="" textlink="">
      <xdr:nvSpPr>
        <xdr:cNvPr id="15316" name="AutoShape 106"/>
        <xdr:cNvSpPr>
          <a:spLocks noChangeArrowheads="1"/>
        </xdr:cNvSpPr>
      </xdr:nvSpPr>
      <xdr:spPr bwMode="auto">
        <a:xfrm flipV="1">
          <a:off x="2228850" y="2133600"/>
          <a:ext cx="1400175" cy="104775"/>
        </a:xfrm>
        <a:custGeom>
          <a:avLst/>
          <a:gdLst>
            <a:gd name="T0" fmla="*/ 1372625 w 21600"/>
            <a:gd name="T1" fmla="*/ 52388 h 21600"/>
            <a:gd name="T2" fmla="*/ 700088 w 21600"/>
            <a:gd name="T3" fmla="*/ 104775 h 21600"/>
            <a:gd name="T4" fmla="*/ 27550 w 21600"/>
            <a:gd name="T5" fmla="*/ 52388 h 21600"/>
            <a:gd name="T6" fmla="*/ 700088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225 w 21600"/>
            <a:gd name="T13" fmla="*/ 2225 h 21600"/>
            <a:gd name="T14" fmla="*/ 19375 w 21600"/>
            <a:gd name="T15" fmla="*/ 1937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850" y="21600"/>
              </a:lnTo>
              <a:lnTo>
                <a:pt x="20750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114300</xdr:colOff>
      <xdr:row>12</xdr:row>
      <xdr:rowOff>95250</xdr:rowOff>
    </xdr:from>
    <xdr:to>
      <xdr:col>19</xdr:col>
      <xdr:colOff>152400</xdr:colOff>
      <xdr:row>13</xdr:row>
      <xdr:rowOff>38100</xdr:rowOff>
    </xdr:to>
    <xdr:sp macro="" textlink="">
      <xdr:nvSpPr>
        <xdr:cNvPr id="15317" name="AutoShape 105"/>
        <xdr:cNvSpPr>
          <a:spLocks noChangeArrowheads="1"/>
        </xdr:cNvSpPr>
      </xdr:nvSpPr>
      <xdr:spPr bwMode="auto">
        <a:xfrm flipV="1">
          <a:off x="2286000" y="2038350"/>
          <a:ext cx="1304925" cy="104775"/>
        </a:xfrm>
        <a:custGeom>
          <a:avLst/>
          <a:gdLst>
            <a:gd name="T0" fmla="*/ 1279249 w 21600"/>
            <a:gd name="T1" fmla="*/ 52388 h 21600"/>
            <a:gd name="T2" fmla="*/ 652463 w 21600"/>
            <a:gd name="T3" fmla="*/ 104775 h 21600"/>
            <a:gd name="T4" fmla="*/ 25676 w 21600"/>
            <a:gd name="T5" fmla="*/ 52388 h 21600"/>
            <a:gd name="T6" fmla="*/ 652463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225 w 21600"/>
            <a:gd name="T13" fmla="*/ 2225 h 21600"/>
            <a:gd name="T14" fmla="*/ 19375 w 21600"/>
            <a:gd name="T15" fmla="*/ 1937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850" y="21600"/>
              </a:lnTo>
              <a:lnTo>
                <a:pt x="20750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12</xdr:row>
      <xdr:rowOff>0</xdr:rowOff>
    </xdr:from>
    <xdr:to>
      <xdr:col>19</xdr:col>
      <xdr:colOff>114300</xdr:colOff>
      <xdr:row>12</xdr:row>
      <xdr:rowOff>104775</xdr:rowOff>
    </xdr:to>
    <xdr:sp macro="" textlink="">
      <xdr:nvSpPr>
        <xdr:cNvPr id="15318" name="AutoShape 104"/>
        <xdr:cNvSpPr>
          <a:spLocks noChangeArrowheads="1"/>
        </xdr:cNvSpPr>
      </xdr:nvSpPr>
      <xdr:spPr bwMode="auto">
        <a:xfrm flipV="1">
          <a:off x="2352675" y="1943100"/>
          <a:ext cx="1200150" cy="104775"/>
        </a:xfrm>
        <a:custGeom>
          <a:avLst/>
          <a:gdLst>
            <a:gd name="T0" fmla="*/ 1176536 w 21600"/>
            <a:gd name="T1" fmla="*/ 52388 h 21600"/>
            <a:gd name="T2" fmla="*/ 600075 w 21600"/>
            <a:gd name="T3" fmla="*/ 104775 h 21600"/>
            <a:gd name="T4" fmla="*/ 23614 w 21600"/>
            <a:gd name="T5" fmla="*/ 52388 h 21600"/>
            <a:gd name="T6" fmla="*/ 600075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225 w 21600"/>
            <a:gd name="T13" fmla="*/ 2225 h 21600"/>
            <a:gd name="T14" fmla="*/ 19375 w 21600"/>
            <a:gd name="T15" fmla="*/ 1937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850" y="21600"/>
              </a:lnTo>
              <a:lnTo>
                <a:pt x="20750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11</xdr:row>
      <xdr:rowOff>66675</xdr:rowOff>
    </xdr:from>
    <xdr:to>
      <xdr:col>19</xdr:col>
      <xdr:colOff>28575</xdr:colOff>
      <xdr:row>12</xdr:row>
      <xdr:rowOff>9525</xdr:rowOff>
    </xdr:to>
    <xdr:sp macro="" textlink="">
      <xdr:nvSpPr>
        <xdr:cNvPr id="15319" name="AutoShape 103"/>
        <xdr:cNvSpPr>
          <a:spLocks noChangeArrowheads="1"/>
        </xdr:cNvSpPr>
      </xdr:nvSpPr>
      <xdr:spPr bwMode="auto">
        <a:xfrm flipV="1">
          <a:off x="2428875" y="1847850"/>
          <a:ext cx="1038225" cy="104775"/>
        </a:xfrm>
        <a:custGeom>
          <a:avLst/>
          <a:gdLst>
            <a:gd name="T0" fmla="*/ 1017797 w 21600"/>
            <a:gd name="T1" fmla="*/ 52388 h 21600"/>
            <a:gd name="T2" fmla="*/ 519113 w 21600"/>
            <a:gd name="T3" fmla="*/ 104775 h 21600"/>
            <a:gd name="T4" fmla="*/ 20428 w 21600"/>
            <a:gd name="T5" fmla="*/ 52388 h 21600"/>
            <a:gd name="T6" fmla="*/ 519113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225 w 21600"/>
            <a:gd name="T13" fmla="*/ 2225 h 21600"/>
            <a:gd name="T14" fmla="*/ 19375 w 21600"/>
            <a:gd name="T15" fmla="*/ 1937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850" y="21600"/>
              </a:lnTo>
              <a:lnTo>
                <a:pt x="20750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133350</xdr:colOff>
      <xdr:row>10</xdr:row>
      <xdr:rowOff>123825</xdr:rowOff>
    </xdr:from>
    <xdr:to>
      <xdr:col>18</xdr:col>
      <xdr:colOff>161925</xdr:colOff>
      <xdr:row>11</xdr:row>
      <xdr:rowOff>76200</xdr:rowOff>
    </xdr:to>
    <xdr:sp macro="" textlink="">
      <xdr:nvSpPr>
        <xdr:cNvPr id="15320" name="AutoShape 102"/>
        <xdr:cNvSpPr>
          <a:spLocks noChangeArrowheads="1"/>
        </xdr:cNvSpPr>
      </xdr:nvSpPr>
      <xdr:spPr bwMode="auto">
        <a:xfrm flipV="1">
          <a:off x="2486025" y="1743075"/>
          <a:ext cx="933450" cy="114300"/>
        </a:xfrm>
        <a:custGeom>
          <a:avLst/>
          <a:gdLst>
            <a:gd name="T0" fmla="*/ 915689 w 21600"/>
            <a:gd name="T1" fmla="*/ 57150 h 21600"/>
            <a:gd name="T2" fmla="*/ 466725 w 21600"/>
            <a:gd name="T3" fmla="*/ 114300 h 21600"/>
            <a:gd name="T4" fmla="*/ 17761 w 21600"/>
            <a:gd name="T5" fmla="*/ 57150 h 21600"/>
            <a:gd name="T6" fmla="*/ 466725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211 w 21600"/>
            <a:gd name="T13" fmla="*/ 2211 h 21600"/>
            <a:gd name="T14" fmla="*/ 19389 w 21600"/>
            <a:gd name="T15" fmla="*/ 1938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822" y="21600"/>
              </a:lnTo>
              <a:lnTo>
                <a:pt x="20778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133350</xdr:colOff>
      <xdr:row>10</xdr:row>
      <xdr:rowOff>28575</xdr:rowOff>
    </xdr:from>
    <xdr:to>
      <xdr:col>19</xdr:col>
      <xdr:colOff>0</xdr:colOff>
      <xdr:row>10</xdr:row>
      <xdr:rowOff>133350</xdr:rowOff>
    </xdr:to>
    <xdr:sp macro="" textlink="">
      <xdr:nvSpPr>
        <xdr:cNvPr id="15321" name="AutoShape 101"/>
        <xdr:cNvSpPr>
          <a:spLocks noChangeArrowheads="1"/>
        </xdr:cNvSpPr>
      </xdr:nvSpPr>
      <xdr:spPr bwMode="auto">
        <a:xfrm flipV="1">
          <a:off x="2486025" y="1647825"/>
          <a:ext cx="952500" cy="104775"/>
        </a:xfrm>
        <a:custGeom>
          <a:avLst/>
          <a:gdLst>
            <a:gd name="T0" fmla="*/ 929569 w 21600"/>
            <a:gd name="T1" fmla="*/ 52388 h 21600"/>
            <a:gd name="T2" fmla="*/ 476250 w 21600"/>
            <a:gd name="T3" fmla="*/ 104775 h 21600"/>
            <a:gd name="T4" fmla="*/ 22931 w 21600"/>
            <a:gd name="T5" fmla="*/ 52388 h 21600"/>
            <a:gd name="T6" fmla="*/ 47625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320 w 21600"/>
            <a:gd name="T13" fmla="*/ 2320 h 21600"/>
            <a:gd name="T14" fmla="*/ 19280 w 21600"/>
            <a:gd name="T15" fmla="*/ 1928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1040" y="21600"/>
              </a:lnTo>
              <a:lnTo>
                <a:pt x="20560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18</xdr:col>
      <xdr:colOff>133350</xdr:colOff>
      <xdr:row>10</xdr:row>
      <xdr:rowOff>38100</xdr:rowOff>
    </xdr:to>
    <xdr:sp macro="" textlink="">
      <xdr:nvSpPr>
        <xdr:cNvPr id="15322" name="AutoShape 99"/>
        <xdr:cNvSpPr>
          <a:spLocks noChangeArrowheads="1"/>
        </xdr:cNvSpPr>
      </xdr:nvSpPr>
      <xdr:spPr bwMode="auto">
        <a:xfrm flipV="1">
          <a:off x="2533650" y="1552575"/>
          <a:ext cx="857250" cy="104775"/>
        </a:xfrm>
        <a:custGeom>
          <a:avLst/>
          <a:gdLst>
            <a:gd name="T0" fmla="*/ 826175 w 21600"/>
            <a:gd name="T1" fmla="*/ 52388 h 21600"/>
            <a:gd name="T2" fmla="*/ 428625 w 21600"/>
            <a:gd name="T3" fmla="*/ 104775 h 21600"/>
            <a:gd name="T4" fmla="*/ 31075 w 21600"/>
            <a:gd name="T5" fmla="*/ 52388 h 21600"/>
            <a:gd name="T6" fmla="*/ 428625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2583 w 21600"/>
            <a:gd name="T13" fmla="*/ 2583 h 21600"/>
            <a:gd name="T14" fmla="*/ 19017 w 21600"/>
            <a:gd name="T15" fmla="*/ 1901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1565" y="21600"/>
              </a:lnTo>
              <a:lnTo>
                <a:pt x="20035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</xdr:colOff>
      <xdr:row>9</xdr:row>
      <xdr:rowOff>0</xdr:rowOff>
    </xdr:from>
    <xdr:to>
      <xdr:col>18</xdr:col>
      <xdr:colOff>66675</xdr:colOff>
      <xdr:row>9</xdr:row>
      <xdr:rowOff>104775</xdr:rowOff>
    </xdr:to>
    <xdr:sp macro="" textlink="">
      <xdr:nvSpPr>
        <xdr:cNvPr id="15323" name="AutoShape 98"/>
        <xdr:cNvSpPr>
          <a:spLocks noChangeArrowheads="1"/>
        </xdr:cNvSpPr>
      </xdr:nvSpPr>
      <xdr:spPr bwMode="auto">
        <a:xfrm flipV="1">
          <a:off x="2543175" y="1457325"/>
          <a:ext cx="781050" cy="104775"/>
        </a:xfrm>
        <a:custGeom>
          <a:avLst/>
          <a:gdLst>
            <a:gd name="T0" fmla="*/ 735091 w 21600"/>
            <a:gd name="T1" fmla="*/ 52388 h 21600"/>
            <a:gd name="T2" fmla="*/ 390525 w 21600"/>
            <a:gd name="T3" fmla="*/ 104775 h 21600"/>
            <a:gd name="T4" fmla="*/ 45959 w 21600"/>
            <a:gd name="T5" fmla="*/ 52388 h 21600"/>
            <a:gd name="T6" fmla="*/ 390525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3071 w 21600"/>
            <a:gd name="T13" fmla="*/ 3071 h 21600"/>
            <a:gd name="T14" fmla="*/ 18529 w 21600"/>
            <a:gd name="T15" fmla="*/ 1852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541" y="21600"/>
              </a:lnTo>
              <a:lnTo>
                <a:pt x="19059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152400</xdr:colOff>
      <xdr:row>8</xdr:row>
      <xdr:rowOff>66675</xdr:rowOff>
    </xdr:from>
    <xdr:to>
      <xdr:col>17</xdr:col>
      <xdr:colOff>133350</xdr:colOff>
      <xdr:row>9</xdr:row>
      <xdr:rowOff>9525</xdr:rowOff>
    </xdr:to>
    <xdr:sp macro="" textlink="">
      <xdr:nvSpPr>
        <xdr:cNvPr id="15324" name="AutoShape 100"/>
        <xdr:cNvSpPr>
          <a:spLocks noChangeArrowheads="1"/>
        </xdr:cNvSpPr>
      </xdr:nvSpPr>
      <xdr:spPr bwMode="auto">
        <a:xfrm flipV="1">
          <a:off x="2686050" y="1362075"/>
          <a:ext cx="523875" cy="104775"/>
        </a:xfrm>
        <a:custGeom>
          <a:avLst/>
          <a:gdLst>
            <a:gd name="T0" fmla="*/ 493049 w 21600"/>
            <a:gd name="T1" fmla="*/ 52388 h 21600"/>
            <a:gd name="T2" fmla="*/ 261938 w 21600"/>
            <a:gd name="T3" fmla="*/ 104775 h 21600"/>
            <a:gd name="T4" fmla="*/ 30826 w 21600"/>
            <a:gd name="T5" fmla="*/ 52388 h 21600"/>
            <a:gd name="T6" fmla="*/ 261938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3071 w 21600"/>
            <a:gd name="T13" fmla="*/ 3071 h 21600"/>
            <a:gd name="T14" fmla="*/ 18529 w 21600"/>
            <a:gd name="T15" fmla="*/ 1852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541" y="21600"/>
              </a:lnTo>
              <a:lnTo>
                <a:pt x="19059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57150</xdr:colOff>
      <xdr:row>7</xdr:row>
      <xdr:rowOff>133350</xdr:rowOff>
    </xdr:from>
    <xdr:to>
      <xdr:col>17</xdr:col>
      <xdr:colOff>38100</xdr:colOff>
      <xdr:row>8</xdr:row>
      <xdr:rowOff>76200</xdr:rowOff>
    </xdr:to>
    <xdr:sp macro="" textlink="">
      <xdr:nvSpPr>
        <xdr:cNvPr id="15325" name="AutoShape 112"/>
        <xdr:cNvSpPr>
          <a:spLocks noChangeArrowheads="1"/>
        </xdr:cNvSpPr>
      </xdr:nvSpPr>
      <xdr:spPr bwMode="auto">
        <a:xfrm flipV="1">
          <a:off x="2771775" y="1266825"/>
          <a:ext cx="342900" cy="104775"/>
        </a:xfrm>
        <a:custGeom>
          <a:avLst/>
          <a:gdLst>
            <a:gd name="T0" fmla="*/ 322723 w 21600"/>
            <a:gd name="T1" fmla="*/ 52388 h 21600"/>
            <a:gd name="T2" fmla="*/ 171450 w 21600"/>
            <a:gd name="T3" fmla="*/ 104775 h 21600"/>
            <a:gd name="T4" fmla="*/ 20177 w 21600"/>
            <a:gd name="T5" fmla="*/ 52388 h 21600"/>
            <a:gd name="T6" fmla="*/ 17145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3071 w 21600"/>
            <a:gd name="T13" fmla="*/ 3071 h 21600"/>
            <a:gd name="T14" fmla="*/ 18529 w 21600"/>
            <a:gd name="T15" fmla="*/ 18529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541" y="21600"/>
              </a:lnTo>
              <a:lnTo>
                <a:pt x="19059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9B6F77"/>
            </a:gs>
            <a:gs pos="100000">
              <a:srgbClr val="FDB5C3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3</xdr:row>
      <xdr:rowOff>28575</xdr:rowOff>
    </xdr:from>
    <xdr:to>
      <xdr:col>9</xdr:col>
      <xdr:colOff>123825</xdr:colOff>
      <xdr:row>35</xdr:row>
      <xdr:rowOff>76200</xdr:rowOff>
    </xdr:to>
    <xdr:sp macro="" textlink="">
      <xdr:nvSpPr>
        <xdr:cNvPr id="15326" name="Rectangle 84"/>
        <xdr:cNvSpPr>
          <a:spLocks noChangeAspect="1" noChangeArrowheads="1"/>
        </xdr:cNvSpPr>
      </xdr:nvSpPr>
      <xdr:spPr bwMode="auto">
        <a:xfrm rot="1942617">
          <a:off x="1638300" y="514350"/>
          <a:ext cx="114300" cy="52292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142875</xdr:colOff>
      <xdr:row>3</xdr:row>
      <xdr:rowOff>19050</xdr:rowOff>
    </xdr:from>
    <xdr:to>
      <xdr:col>23</xdr:col>
      <xdr:colOff>76200</xdr:colOff>
      <xdr:row>35</xdr:row>
      <xdr:rowOff>66675</xdr:rowOff>
    </xdr:to>
    <xdr:sp macro="" textlink="">
      <xdr:nvSpPr>
        <xdr:cNvPr id="15327" name="Rectangle 85"/>
        <xdr:cNvSpPr>
          <a:spLocks noChangeAspect="1" noChangeArrowheads="1"/>
        </xdr:cNvSpPr>
      </xdr:nvSpPr>
      <xdr:spPr bwMode="auto">
        <a:xfrm rot="-1929644">
          <a:off x="4124325" y="504825"/>
          <a:ext cx="114300" cy="52292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95250</xdr:colOff>
      <xdr:row>33</xdr:row>
      <xdr:rowOff>0</xdr:rowOff>
    </xdr:from>
    <xdr:to>
      <xdr:col>31</xdr:col>
      <xdr:colOff>171450</xdr:colOff>
      <xdr:row>33</xdr:row>
      <xdr:rowOff>0</xdr:rowOff>
    </xdr:to>
    <xdr:sp macro="" textlink="">
      <xdr:nvSpPr>
        <xdr:cNvPr id="15328" name="Line 188"/>
        <xdr:cNvSpPr>
          <a:spLocks noChangeShapeType="1"/>
        </xdr:cNvSpPr>
      </xdr:nvSpPr>
      <xdr:spPr bwMode="auto">
        <a:xfrm>
          <a:off x="5524500" y="534352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95250</xdr:colOff>
      <xdr:row>33</xdr:row>
      <xdr:rowOff>0</xdr:rowOff>
    </xdr:from>
    <xdr:to>
      <xdr:col>2</xdr:col>
      <xdr:colOff>85725</xdr:colOff>
      <xdr:row>33</xdr:row>
      <xdr:rowOff>0</xdr:rowOff>
    </xdr:to>
    <xdr:sp macro="" textlink="">
      <xdr:nvSpPr>
        <xdr:cNvPr id="15329" name="Line 189"/>
        <xdr:cNvSpPr>
          <a:spLocks noChangeShapeType="1"/>
        </xdr:cNvSpPr>
      </xdr:nvSpPr>
      <xdr:spPr bwMode="auto">
        <a:xfrm>
          <a:off x="95250" y="5343525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</xdr:colOff>
      <xdr:row>27</xdr:row>
      <xdr:rowOff>142875</xdr:rowOff>
    </xdr:from>
    <xdr:to>
      <xdr:col>31</xdr:col>
      <xdr:colOff>152400</xdr:colOff>
      <xdr:row>27</xdr:row>
      <xdr:rowOff>142875</xdr:rowOff>
    </xdr:to>
    <xdr:sp macro="" textlink="">
      <xdr:nvSpPr>
        <xdr:cNvPr id="15330" name="Line 34"/>
        <xdr:cNvSpPr>
          <a:spLocks noChangeShapeType="1"/>
        </xdr:cNvSpPr>
      </xdr:nvSpPr>
      <xdr:spPr bwMode="auto">
        <a:xfrm flipV="1">
          <a:off x="4724400" y="45148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161925</xdr:colOff>
      <xdr:row>23</xdr:row>
      <xdr:rowOff>85725</xdr:rowOff>
    </xdr:from>
    <xdr:to>
      <xdr:col>15</xdr:col>
      <xdr:colOff>142875</xdr:colOff>
      <xdr:row>27</xdr:row>
      <xdr:rowOff>28575</xdr:rowOff>
    </xdr:to>
    <xdr:sp macro="" textlink="">
      <xdr:nvSpPr>
        <xdr:cNvPr id="15331" name="Rectangle 190"/>
        <xdr:cNvSpPr>
          <a:spLocks noChangeArrowheads="1"/>
        </xdr:cNvSpPr>
      </xdr:nvSpPr>
      <xdr:spPr bwMode="auto">
        <a:xfrm>
          <a:off x="2514600" y="3810000"/>
          <a:ext cx="34290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23</xdr:row>
      <xdr:rowOff>85725</xdr:rowOff>
    </xdr:from>
    <xdr:to>
      <xdr:col>18</xdr:col>
      <xdr:colOff>161925</xdr:colOff>
      <xdr:row>27</xdr:row>
      <xdr:rowOff>28575</xdr:rowOff>
    </xdr:to>
    <xdr:sp macro="" textlink="">
      <xdr:nvSpPr>
        <xdr:cNvPr id="15332" name="Rectangle 200"/>
        <xdr:cNvSpPr>
          <a:spLocks noChangeArrowheads="1"/>
        </xdr:cNvSpPr>
      </xdr:nvSpPr>
      <xdr:spPr bwMode="auto">
        <a:xfrm>
          <a:off x="3076575" y="3810000"/>
          <a:ext cx="34290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37</xdr:row>
      <xdr:rowOff>66675</xdr:rowOff>
    </xdr:from>
    <xdr:to>
      <xdr:col>24</xdr:col>
      <xdr:colOff>38100</xdr:colOff>
      <xdr:row>45</xdr:row>
      <xdr:rowOff>142875</xdr:rowOff>
    </xdr:to>
    <xdr:sp macro="" textlink="">
      <xdr:nvSpPr>
        <xdr:cNvPr id="30770" name="Rectangle 536"/>
        <xdr:cNvSpPr>
          <a:spLocks noChangeArrowheads="1"/>
        </xdr:cNvSpPr>
      </xdr:nvSpPr>
      <xdr:spPr bwMode="auto">
        <a:xfrm>
          <a:off x="4343400" y="6057900"/>
          <a:ext cx="38100" cy="1371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35</xdr:row>
      <xdr:rowOff>76200</xdr:rowOff>
    </xdr:from>
    <xdr:to>
      <xdr:col>23</xdr:col>
      <xdr:colOff>171450</xdr:colOff>
      <xdr:row>46</xdr:row>
      <xdr:rowOff>95250</xdr:rowOff>
    </xdr:to>
    <xdr:sp macro="" textlink="">
      <xdr:nvSpPr>
        <xdr:cNvPr id="30771" name="Rectangle 45"/>
        <xdr:cNvSpPr>
          <a:spLocks noChangeAspect="1" noChangeArrowheads="1"/>
        </xdr:cNvSpPr>
      </xdr:nvSpPr>
      <xdr:spPr bwMode="auto">
        <a:xfrm>
          <a:off x="590550" y="5743575"/>
          <a:ext cx="3743325" cy="1800225"/>
        </a:xfrm>
        <a:prstGeom prst="rect">
          <a:avLst/>
        </a:prstGeom>
        <a:solidFill>
          <a:srgbClr val="FFFFC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38100</xdr:colOff>
      <xdr:row>37</xdr:row>
      <xdr:rowOff>0</xdr:rowOff>
    </xdr:from>
    <xdr:to>
      <xdr:col>20</xdr:col>
      <xdr:colOff>38100</xdr:colOff>
      <xdr:row>40</xdr:row>
      <xdr:rowOff>123825</xdr:rowOff>
    </xdr:to>
    <xdr:sp macro="" textlink="">
      <xdr:nvSpPr>
        <xdr:cNvPr id="30772" name="Rectangle 524"/>
        <xdr:cNvSpPr>
          <a:spLocks noChangeArrowheads="1"/>
        </xdr:cNvSpPr>
      </xdr:nvSpPr>
      <xdr:spPr bwMode="auto">
        <a:xfrm>
          <a:off x="3295650" y="5991225"/>
          <a:ext cx="361950" cy="609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104775</xdr:colOff>
      <xdr:row>8</xdr:row>
      <xdr:rowOff>114300</xdr:rowOff>
    </xdr:from>
    <xdr:to>
      <xdr:col>31</xdr:col>
      <xdr:colOff>133350</xdr:colOff>
      <xdr:row>20</xdr:row>
      <xdr:rowOff>152400</xdr:rowOff>
    </xdr:to>
    <xdr:sp macro="" textlink="">
      <xdr:nvSpPr>
        <xdr:cNvPr id="30773" name="AutoShape 497"/>
        <xdr:cNvSpPr>
          <a:spLocks noChangeArrowheads="1"/>
        </xdr:cNvSpPr>
      </xdr:nvSpPr>
      <xdr:spPr bwMode="auto">
        <a:xfrm>
          <a:off x="3181350" y="1409700"/>
          <a:ext cx="2562225" cy="1981200"/>
        </a:xfrm>
        <a:prstGeom prst="parallelogram">
          <a:avLst>
            <a:gd name="adj" fmla="val 12488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85725</xdr:colOff>
      <xdr:row>8</xdr:row>
      <xdr:rowOff>104775</xdr:rowOff>
    </xdr:from>
    <xdr:to>
      <xdr:col>31</xdr:col>
      <xdr:colOff>133350</xdr:colOff>
      <xdr:row>20</xdr:row>
      <xdr:rowOff>142875</xdr:rowOff>
    </xdr:to>
    <xdr:sp macro="" textlink="">
      <xdr:nvSpPr>
        <xdr:cNvPr id="30774" name="AutoShape 499"/>
        <xdr:cNvSpPr>
          <a:spLocks noChangeArrowheads="1"/>
        </xdr:cNvSpPr>
      </xdr:nvSpPr>
      <xdr:spPr bwMode="auto">
        <a:xfrm flipH="1">
          <a:off x="3162300" y="1400175"/>
          <a:ext cx="2581275" cy="1981200"/>
        </a:xfrm>
        <a:prstGeom prst="parallelogram">
          <a:avLst>
            <a:gd name="adj" fmla="val 125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8</xdr:row>
      <xdr:rowOff>104775</xdr:rowOff>
    </xdr:from>
    <xdr:to>
      <xdr:col>18</xdr:col>
      <xdr:colOff>9525</xdr:colOff>
      <xdr:row>20</xdr:row>
      <xdr:rowOff>142875</xdr:rowOff>
    </xdr:to>
    <xdr:sp macro="" textlink="">
      <xdr:nvSpPr>
        <xdr:cNvPr id="30775" name="AutoShape 498"/>
        <xdr:cNvSpPr>
          <a:spLocks noChangeArrowheads="1"/>
        </xdr:cNvSpPr>
      </xdr:nvSpPr>
      <xdr:spPr bwMode="auto">
        <a:xfrm flipH="1">
          <a:off x="561975" y="1400175"/>
          <a:ext cx="2705100" cy="1981200"/>
        </a:xfrm>
        <a:prstGeom prst="parallelogram">
          <a:avLst>
            <a:gd name="adj" fmla="val 1318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8</xdr:row>
      <xdr:rowOff>104775</xdr:rowOff>
    </xdr:from>
    <xdr:to>
      <xdr:col>18</xdr:col>
      <xdr:colOff>47625</xdr:colOff>
      <xdr:row>20</xdr:row>
      <xdr:rowOff>142875</xdr:rowOff>
    </xdr:to>
    <xdr:sp macro="" textlink="">
      <xdr:nvSpPr>
        <xdr:cNvPr id="30776" name="AutoShape 496"/>
        <xdr:cNvSpPr>
          <a:spLocks noChangeArrowheads="1"/>
        </xdr:cNvSpPr>
      </xdr:nvSpPr>
      <xdr:spPr bwMode="auto">
        <a:xfrm>
          <a:off x="533400" y="1400175"/>
          <a:ext cx="2771775" cy="1981200"/>
        </a:xfrm>
        <a:prstGeom prst="parallelogram">
          <a:avLst>
            <a:gd name="adj" fmla="val 13509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19050</xdr:colOff>
      <xdr:row>47</xdr:row>
      <xdr:rowOff>19050</xdr:rowOff>
    </xdr:from>
    <xdr:to>
      <xdr:col>32</xdr:col>
      <xdr:colOff>38100</xdr:colOff>
      <xdr:row>54</xdr:row>
      <xdr:rowOff>19050</xdr:rowOff>
    </xdr:to>
    <xdr:grpSp>
      <xdr:nvGrpSpPr>
        <xdr:cNvPr id="30777" name="Group 452"/>
        <xdr:cNvGrpSpPr>
          <a:grpSpLocks/>
        </xdr:cNvGrpSpPr>
      </xdr:nvGrpSpPr>
      <xdr:grpSpPr bwMode="auto">
        <a:xfrm>
          <a:off x="5267325" y="7629525"/>
          <a:ext cx="561975" cy="1133475"/>
          <a:chOff x="308" y="935"/>
          <a:chExt cx="59" cy="119"/>
        </a:xfrm>
      </xdr:grpSpPr>
      <xdr:grpSp>
        <xdr:nvGrpSpPr>
          <xdr:cNvPr id="31000" name="Group 453"/>
          <xdr:cNvGrpSpPr>
            <a:grpSpLocks/>
          </xdr:cNvGrpSpPr>
        </xdr:nvGrpSpPr>
        <xdr:grpSpPr bwMode="auto">
          <a:xfrm>
            <a:off x="323" y="951"/>
            <a:ext cx="29" cy="16"/>
            <a:chOff x="605" y="99"/>
            <a:chExt cx="29" cy="16"/>
          </a:xfrm>
        </xdr:grpSpPr>
        <xdr:grpSp>
          <xdr:nvGrpSpPr>
            <xdr:cNvPr id="31024" name="Group 454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1028" name="Rectangle 455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29" name="Rectangle 456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1025" name="Group 457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1026" name="Rectangle 458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27" name="Rectangle 459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1001" name="Group 460"/>
          <xdr:cNvGrpSpPr>
            <a:grpSpLocks/>
          </xdr:cNvGrpSpPr>
        </xdr:nvGrpSpPr>
        <xdr:grpSpPr bwMode="auto">
          <a:xfrm>
            <a:off x="323" y="969"/>
            <a:ext cx="29" cy="16"/>
            <a:chOff x="605" y="99"/>
            <a:chExt cx="29" cy="16"/>
          </a:xfrm>
        </xdr:grpSpPr>
        <xdr:grpSp>
          <xdr:nvGrpSpPr>
            <xdr:cNvPr id="31018" name="Group 461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1022" name="Rectangle 462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23" name="Rectangle 463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1019" name="Group 464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1020" name="Rectangle 465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21" name="Rectangle 466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1002" name="Group 467"/>
          <xdr:cNvGrpSpPr>
            <a:grpSpLocks/>
          </xdr:cNvGrpSpPr>
        </xdr:nvGrpSpPr>
        <xdr:grpSpPr bwMode="auto">
          <a:xfrm>
            <a:off x="323" y="987"/>
            <a:ext cx="29" cy="16"/>
            <a:chOff x="605" y="99"/>
            <a:chExt cx="29" cy="16"/>
          </a:xfrm>
        </xdr:grpSpPr>
        <xdr:grpSp>
          <xdr:nvGrpSpPr>
            <xdr:cNvPr id="31012" name="Group 468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1016" name="Rectangle 469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17" name="Rectangle 470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1013" name="Group 471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1014" name="Rectangle 472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15" name="Rectangle 473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31003" name="Rectangle 474"/>
          <xdr:cNvSpPr>
            <a:spLocks noChangeArrowheads="1"/>
          </xdr:cNvSpPr>
        </xdr:nvSpPr>
        <xdr:spPr bwMode="auto">
          <a:xfrm>
            <a:off x="317" y="1004"/>
            <a:ext cx="42" cy="6"/>
          </a:xfrm>
          <a:prstGeom prst="rect">
            <a:avLst/>
          </a:prstGeom>
          <a:solidFill>
            <a:srgbClr val="FFFFFF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004" name="Rectangle 475"/>
          <xdr:cNvSpPr>
            <a:spLocks noChangeArrowheads="1"/>
          </xdr:cNvSpPr>
        </xdr:nvSpPr>
        <xdr:spPr bwMode="auto">
          <a:xfrm>
            <a:off x="308" y="1010"/>
            <a:ext cx="59" cy="44"/>
          </a:xfrm>
          <a:prstGeom prst="rect">
            <a:avLst/>
          </a:prstGeom>
          <a:solidFill>
            <a:srgbClr val="FFFFFF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31005" name="Group 476"/>
          <xdr:cNvGrpSpPr>
            <a:grpSpLocks/>
          </xdr:cNvGrpSpPr>
        </xdr:nvGrpSpPr>
        <xdr:grpSpPr bwMode="auto">
          <a:xfrm>
            <a:off x="323" y="935"/>
            <a:ext cx="29" cy="16"/>
            <a:chOff x="605" y="99"/>
            <a:chExt cx="29" cy="16"/>
          </a:xfrm>
        </xdr:grpSpPr>
        <xdr:grpSp>
          <xdr:nvGrpSpPr>
            <xdr:cNvPr id="31006" name="Group 477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1010" name="Rectangle 478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11" name="Rectangle 479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1007" name="Group 480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1008" name="Rectangle 481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09" name="Rectangle 482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18</xdr:col>
      <xdr:colOff>9525</xdr:colOff>
      <xdr:row>47</xdr:row>
      <xdr:rowOff>19050</xdr:rowOff>
    </xdr:from>
    <xdr:to>
      <xdr:col>21</xdr:col>
      <xdr:colOff>28575</xdr:colOff>
      <xdr:row>54</xdr:row>
      <xdr:rowOff>19050</xdr:rowOff>
    </xdr:to>
    <xdr:grpSp>
      <xdr:nvGrpSpPr>
        <xdr:cNvPr id="30778" name="Group 451"/>
        <xdr:cNvGrpSpPr>
          <a:grpSpLocks/>
        </xdr:cNvGrpSpPr>
      </xdr:nvGrpSpPr>
      <xdr:grpSpPr bwMode="auto">
        <a:xfrm>
          <a:off x="3267075" y="7629525"/>
          <a:ext cx="561975" cy="1133475"/>
          <a:chOff x="308" y="935"/>
          <a:chExt cx="59" cy="119"/>
        </a:xfrm>
      </xdr:grpSpPr>
      <xdr:grpSp>
        <xdr:nvGrpSpPr>
          <xdr:cNvPr id="30970" name="Group 421"/>
          <xdr:cNvGrpSpPr>
            <a:grpSpLocks/>
          </xdr:cNvGrpSpPr>
        </xdr:nvGrpSpPr>
        <xdr:grpSpPr bwMode="auto">
          <a:xfrm>
            <a:off x="323" y="951"/>
            <a:ext cx="29" cy="16"/>
            <a:chOff x="605" y="99"/>
            <a:chExt cx="29" cy="16"/>
          </a:xfrm>
        </xdr:grpSpPr>
        <xdr:grpSp>
          <xdr:nvGrpSpPr>
            <xdr:cNvPr id="30994" name="Group 422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98" name="Rectangle 423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99" name="Rectangle 424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95" name="Group 425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96" name="Rectangle 426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97" name="Rectangle 427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971" name="Group 428"/>
          <xdr:cNvGrpSpPr>
            <a:grpSpLocks/>
          </xdr:cNvGrpSpPr>
        </xdr:nvGrpSpPr>
        <xdr:grpSpPr bwMode="auto">
          <a:xfrm>
            <a:off x="323" y="969"/>
            <a:ext cx="29" cy="16"/>
            <a:chOff x="605" y="99"/>
            <a:chExt cx="29" cy="16"/>
          </a:xfrm>
        </xdr:grpSpPr>
        <xdr:grpSp>
          <xdr:nvGrpSpPr>
            <xdr:cNvPr id="30988" name="Group 429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92" name="Rectangle 430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93" name="Rectangle 431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89" name="Group 432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90" name="Rectangle 433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91" name="Rectangle 434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972" name="Group 435"/>
          <xdr:cNvGrpSpPr>
            <a:grpSpLocks/>
          </xdr:cNvGrpSpPr>
        </xdr:nvGrpSpPr>
        <xdr:grpSpPr bwMode="auto">
          <a:xfrm>
            <a:off x="323" y="987"/>
            <a:ext cx="29" cy="16"/>
            <a:chOff x="605" y="99"/>
            <a:chExt cx="29" cy="16"/>
          </a:xfrm>
        </xdr:grpSpPr>
        <xdr:grpSp>
          <xdr:nvGrpSpPr>
            <xdr:cNvPr id="30982" name="Group 436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86" name="Rectangle 437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87" name="Rectangle 438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83" name="Group 439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84" name="Rectangle 440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85" name="Rectangle 441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30973" name="Rectangle 442"/>
          <xdr:cNvSpPr>
            <a:spLocks noChangeArrowheads="1"/>
          </xdr:cNvSpPr>
        </xdr:nvSpPr>
        <xdr:spPr bwMode="auto">
          <a:xfrm>
            <a:off x="317" y="1004"/>
            <a:ext cx="42" cy="6"/>
          </a:xfrm>
          <a:prstGeom prst="rect">
            <a:avLst/>
          </a:prstGeom>
          <a:solidFill>
            <a:srgbClr val="FFFFFF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974" name="Rectangle 443"/>
          <xdr:cNvSpPr>
            <a:spLocks noChangeArrowheads="1"/>
          </xdr:cNvSpPr>
        </xdr:nvSpPr>
        <xdr:spPr bwMode="auto">
          <a:xfrm>
            <a:off x="308" y="1010"/>
            <a:ext cx="59" cy="44"/>
          </a:xfrm>
          <a:prstGeom prst="rect">
            <a:avLst/>
          </a:prstGeom>
          <a:solidFill>
            <a:srgbClr val="FFFFFF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30975" name="Group 444"/>
          <xdr:cNvGrpSpPr>
            <a:grpSpLocks/>
          </xdr:cNvGrpSpPr>
        </xdr:nvGrpSpPr>
        <xdr:grpSpPr bwMode="auto">
          <a:xfrm>
            <a:off x="323" y="935"/>
            <a:ext cx="29" cy="16"/>
            <a:chOff x="605" y="99"/>
            <a:chExt cx="29" cy="16"/>
          </a:xfrm>
        </xdr:grpSpPr>
        <xdr:grpSp>
          <xdr:nvGrpSpPr>
            <xdr:cNvPr id="30976" name="Group 445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80" name="Rectangle 446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81" name="Rectangle 447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77" name="Group 448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78" name="Rectangle 44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79" name="Rectangle 45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5</xdr:col>
      <xdr:colOff>19050</xdr:colOff>
      <xdr:row>47</xdr:row>
      <xdr:rowOff>9525</xdr:rowOff>
    </xdr:from>
    <xdr:to>
      <xdr:col>8</xdr:col>
      <xdr:colOff>38100</xdr:colOff>
      <xdr:row>53</xdr:row>
      <xdr:rowOff>19050</xdr:rowOff>
    </xdr:to>
    <xdr:grpSp>
      <xdr:nvGrpSpPr>
        <xdr:cNvPr id="30779" name="Group 372"/>
        <xdr:cNvGrpSpPr>
          <a:grpSpLocks/>
        </xdr:cNvGrpSpPr>
      </xdr:nvGrpSpPr>
      <xdr:grpSpPr bwMode="auto">
        <a:xfrm>
          <a:off x="923925" y="7620000"/>
          <a:ext cx="561975" cy="981075"/>
          <a:chOff x="590" y="99"/>
          <a:chExt cx="59" cy="103"/>
        </a:xfrm>
      </xdr:grpSpPr>
      <xdr:grpSp>
        <xdr:nvGrpSpPr>
          <xdr:cNvPr id="30947" name="Group 373"/>
          <xdr:cNvGrpSpPr>
            <a:grpSpLocks/>
          </xdr:cNvGrpSpPr>
        </xdr:nvGrpSpPr>
        <xdr:grpSpPr bwMode="auto">
          <a:xfrm>
            <a:off x="605" y="99"/>
            <a:ext cx="29" cy="16"/>
            <a:chOff x="605" y="99"/>
            <a:chExt cx="29" cy="16"/>
          </a:xfrm>
        </xdr:grpSpPr>
        <xdr:grpSp>
          <xdr:nvGrpSpPr>
            <xdr:cNvPr id="30964" name="Group 374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68" name="Rectangle 375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69" name="Rectangle 376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65" name="Group 377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66" name="Rectangle 378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67" name="Rectangle 379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948" name="Group 380"/>
          <xdr:cNvGrpSpPr>
            <a:grpSpLocks/>
          </xdr:cNvGrpSpPr>
        </xdr:nvGrpSpPr>
        <xdr:grpSpPr bwMode="auto">
          <a:xfrm>
            <a:off x="605" y="117"/>
            <a:ext cx="29" cy="16"/>
            <a:chOff x="605" y="99"/>
            <a:chExt cx="29" cy="16"/>
          </a:xfrm>
        </xdr:grpSpPr>
        <xdr:grpSp>
          <xdr:nvGrpSpPr>
            <xdr:cNvPr id="30958" name="Group 381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62" name="Rectangle 382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63" name="Rectangle 383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59" name="Group 384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60" name="Rectangle 385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61" name="Rectangle 386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949" name="Group 387"/>
          <xdr:cNvGrpSpPr>
            <a:grpSpLocks/>
          </xdr:cNvGrpSpPr>
        </xdr:nvGrpSpPr>
        <xdr:grpSpPr bwMode="auto">
          <a:xfrm>
            <a:off x="605" y="135"/>
            <a:ext cx="29" cy="16"/>
            <a:chOff x="605" y="99"/>
            <a:chExt cx="29" cy="16"/>
          </a:xfrm>
        </xdr:grpSpPr>
        <xdr:grpSp>
          <xdr:nvGrpSpPr>
            <xdr:cNvPr id="30952" name="Group 388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56" name="Rectangle 389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57" name="Rectangle 390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53" name="Group 391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54" name="Rectangle 392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55" name="Rectangle 393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30950" name="Rectangle 394"/>
          <xdr:cNvSpPr>
            <a:spLocks noChangeArrowheads="1"/>
          </xdr:cNvSpPr>
        </xdr:nvSpPr>
        <xdr:spPr bwMode="auto">
          <a:xfrm>
            <a:off x="599" y="152"/>
            <a:ext cx="42" cy="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951" name="Rectangle 395"/>
          <xdr:cNvSpPr>
            <a:spLocks noChangeArrowheads="1"/>
          </xdr:cNvSpPr>
        </xdr:nvSpPr>
        <xdr:spPr bwMode="auto">
          <a:xfrm>
            <a:off x="590" y="158"/>
            <a:ext cx="59" cy="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66675</xdr:colOff>
      <xdr:row>47</xdr:row>
      <xdr:rowOff>0</xdr:rowOff>
    </xdr:from>
    <xdr:to>
      <xdr:col>13</xdr:col>
      <xdr:colOff>85725</xdr:colOff>
      <xdr:row>53</xdr:row>
      <xdr:rowOff>9525</xdr:rowOff>
    </xdr:to>
    <xdr:grpSp>
      <xdr:nvGrpSpPr>
        <xdr:cNvPr id="30780" name="Group 396"/>
        <xdr:cNvGrpSpPr>
          <a:grpSpLocks/>
        </xdr:cNvGrpSpPr>
      </xdr:nvGrpSpPr>
      <xdr:grpSpPr bwMode="auto">
        <a:xfrm>
          <a:off x="1876425" y="7610475"/>
          <a:ext cx="561975" cy="981075"/>
          <a:chOff x="590" y="99"/>
          <a:chExt cx="59" cy="103"/>
        </a:xfrm>
      </xdr:grpSpPr>
      <xdr:grpSp>
        <xdr:nvGrpSpPr>
          <xdr:cNvPr id="30924" name="Group 397"/>
          <xdr:cNvGrpSpPr>
            <a:grpSpLocks/>
          </xdr:cNvGrpSpPr>
        </xdr:nvGrpSpPr>
        <xdr:grpSpPr bwMode="auto">
          <a:xfrm>
            <a:off x="605" y="99"/>
            <a:ext cx="29" cy="16"/>
            <a:chOff x="605" y="99"/>
            <a:chExt cx="29" cy="16"/>
          </a:xfrm>
        </xdr:grpSpPr>
        <xdr:grpSp>
          <xdr:nvGrpSpPr>
            <xdr:cNvPr id="30941" name="Group 398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45" name="Rectangle 399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46" name="Rectangle 400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42" name="Group 401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43" name="Rectangle 402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44" name="Rectangle 403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925" name="Group 404"/>
          <xdr:cNvGrpSpPr>
            <a:grpSpLocks/>
          </xdr:cNvGrpSpPr>
        </xdr:nvGrpSpPr>
        <xdr:grpSpPr bwMode="auto">
          <a:xfrm>
            <a:off x="605" y="117"/>
            <a:ext cx="29" cy="16"/>
            <a:chOff x="605" y="99"/>
            <a:chExt cx="29" cy="16"/>
          </a:xfrm>
        </xdr:grpSpPr>
        <xdr:grpSp>
          <xdr:nvGrpSpPr>
            <xdr:cNvPr id="30935" name="Group 405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39" name="Rectangle 406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40" name="Rectangle 407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36" name="Group 408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37" name="Rectangle 409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38" name="Rectangle 410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grpSp>
        <xdr:nvGrpSpPr>
          <xdr:cNvPr id="30926" name="Group 411"/>
          <xdr:cNvGrpSpPr>
            <a:grpSpLocks/>
          </xdr:cNvGrpSpPr>
        </xdr:nvGrpSpPr>
        <xdr:grpSpPr bwMode="auto">
          <a:xfrm>
            <a:off x="605" y="135"/>
            <a:ext cx="29" cy="16"/>
            <a:chOff x="605" y="99"/>
            <a:chExt cx="29" cy="16"/>
          </a:xfrm>
        </xdr:grpSpPr>
        <xdr:grpSp>
          <xdr:nvGrpSpPr>
            <xdr:cNvPr id="30929" name="Group 412"/>
            <xdr:cNvGrpSpPr>
              <a:grpSpLocks/>
            </xdr:cNvGrpSpPr>
          </xdr:nvGrpSpPr>
          <xdr:grpSpPr bwMode="auto">
            <a:xfrm>
              <a:off x="605" y="99"/>
              <a:ext cx="29" cy="8"/>
              <a:chOff x="605" y="99"/>
              <a:chExt cx="29" cy="8"/>
            </a:xfrm>
          </xdr:grpSpPr>
          <xdr:sp macro="" textlink="">
            <xdr:nvSpPr>
              <xdr:cNvPr id="30933" name="Rectangle 413"/>
              <xdr:cNvSpPr>
                <a:spLocks noChangeArrowheads="1"/>
              </xdr:cNvSpPr>
            </xdr:nvSpPr>
            <xdr:spPr bwMode="auto">
              <a:xfrm>
                <a:off x="60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34" name="Rectangle 414"/>
              <xdr:cNvSpPr>
                <a:spLocks noChangeArrowheads="1"/>
              </xdr:cNvSpPr>
            </xdr:nvSpPr>
            <xdr:spPr bwMode="auto">
              <a:xfrm>
                <a:off x="615" y="99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grpSp>
          <xdr:nvGrpSpPr>
            <xdr:cNvPr id="30930" name="Group 415"/>
            <xdr:cNvGrpSpPr>
              <a:grpSpLocks/>
            </xdr:cNvGrpSpPr>
          </xdr:nvGrpSpPr>
          <xdr:grpSpPr bwMode="auto">
            <a:xfrm>
              <a:off x="605" y="107"/>
              <a:ext cx="29" cy="8"/>
              <a:chOff x="606" y="125"/>
              <a:chExt cx="29" cy="8"/>
            </a:xfrm>
          </xdr:grpSpPr>
          <xdr:sp macro="" textlink="">
            <xdr:nvSpPr>
              <xdr:cNvPr id="30931" name="Rectangle 416"/>
              <xdr:cNvSpPr>
                <a:spLocks noChangeArrowheads="1"/>
              </xdr:cNvSpPr>
            </xdr:nvSpPr>
            <xdr:spPr bwMode="auto">
              <a:xfrm>
                <a:off x="61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0932" name="Rectangle 417"/>
              <xdr:cNvSpPr>
                <a:spLocks noChangeArrowheads="1"/>
              </xdr:cNvSpPr>
            </xdr:nvSpPr>
            <xdr:spPr bwMode="auto">
              <a:xfrm>
                <a:off x="606" y="125"/>
                <a:ext cx="19" cy="8"/>
              </a:xfrm>
              <a:prstGeom prst="rect">
                <a:avLst/>
              </a:prstGeom>
              <a:solidFill>
                <a:srgbClr val="FFFFFF">
                  <a:alpha val="50195"/>
                </a:srgbClr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30927" name="Rectangle 418"/>
          <xdr:cNvSpPr>
            <a:spLocks noChangeArrowheads="1"/>
          </xdr:cNvSpPr>
        </xdr:nvSpPr>
        <xdr:spPr bwMode="auto">
          <a:xfrm>
            <a:off x="599" y="152"/>
            <a:ext cx="42" cy="6"/>
          </a:xfrm>
          <a:prstGeom prst="rect">
            <a:avLst/>
          </a:prstGeom>
          <a:solidFill>
            <a:srgbClr val="FFFFFF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928" name="Rectangle 419"/>
          <xdr:cNvSpPr>
            <a:spLocks noChangeArrowheads="1"/>
          </xdr:cNvSpPr>
        </xdr:nvSpPr>
        <xdr:spPr bwMode="auto">
          <a:xfrm>
            <a:off x="590" y="158"/>
            <a:ext cx="59" cy="44"/>
          </a:xfrm>
          <a:prstGeom prst="rect">
            <a:avLst/>
          </a:prstGeom>
          <a:solidFill>
            <a:srgbClr val="FFFFFF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47625</xdr:colOff>
      <xdr:row>48</xdr:row>
      <xdr:rowOff>57150</xdr:rowOff>
    </xdr:from>
    <xdr:to>
      <xdr:col>31</xdr:col>
      <xdr:colOff>85725</xdr:colOff>
      <xdr:row>50</xdr:row>
      <xdr:rowOff>142875</xdr:rowOff>
    </xdr:to>
    <xdr:sp macro="" textlink="">
      <xdr:nvSpPr>
        <xdr:cNvPr id="30781" name="AutoShape 356"/>
        <xdr:cNvSpPr>
          <a:spLocks noChangeArrowheads="1"/>
        </xdr:cNvSpPr>
      </xdr:nvSpPr>
      <xdr:spPr bwMode="auto">
        <a:xfrm flipV="1">
          <a:off x="590550" y="7829550"/>
          <a:ext cx="5105400" cy="4095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123825</xdr:colOff>
      <xdr:row>36</xdr:row>
      <xdr:rowOff>28575</xdr:rowOff>
    </xdr:from>
    <xdr:to>
      <xdr:col>24</xdr:col>
      <xdr:colOff>19050</xdr:colOff>
      <xdr:row>44</xdr:row>
      <xdr:rowOff>104775</xdr:rowOff>
    </xdr:to>
    <xdr:sp macro="" textlink="">
      <xdr:nvSpPr>
        <xdr:cNvPr id="30782" name="Rectangle 351"/>
        <xdr:cNvSpPr>
          <a:spLocks noChangeArrowheads="1"/>
        </xdr:cNvSpPr>
      </xdr:nvSpPr>
      <xdr:spPr bwMode="auto">
        <a:xfrm>
          <a:off x="4286250" y="5857875"/>
          <a:ext cx="76200" cy="1371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152400</xdr:colOff>
      <xdr:row>44</xdr:row>
      <xdr:rowOff>76200</xdr:rowOff>
    </xdr:from>
    <xdr:to>
      <xdr:col>24</xdr:col>
      <xdr:colOff>19050</xdr:colOff>
      <xdr:row>45</xdr:row>
      <xdr:rowOff>142875</xdr:rowOff>
    </xdr:to>
    <xdr:sp macro="" textlink="">
      <xdr:nvSpPr>
        <xdr:cNvPr id="30783" name="Oval 352"/>
        <xdr:cNvSpPr>
          <a:spLocks noChangeArrowheads="1"/>
        </xdr:cNvSpPr>
      </xdr:nvSpPr>
      <xdr:spPr bwMode="auto">
        <a:xfrm>
          <a:off x="4133850" y="7200900"/>
          <a:ext cx="2286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33</xdr:row>
      <xdr:rowOff>142875</xdr:rowOff>
    </xdr:from>
    <xdr:to>
      <xdr:col>31</xdr:col>
      <xdr:colOff>66675</xdr:colOff>
      <xdr:row>34</xdr:row>
      <xdr:rowOff>123825</xdr:rowOff>
    </xdr:to>
    <xdr:sp macro="" textlink="">
      <xdr:nvSpPr>
        <xdr:cNvPr id="30784" name="Rectangle 312"/>
        <xdr:cNvSpPr>
          <a:spLocks noChangeArrowheads="1"/>
        </xdr:cNvSpPr>
      </xdr:nvSpPr>
      <xdr:spPr bwMode="auto">
        <a:xfrm>
          <a:off x="561975" y="5486400"/>
          <a:ext cx="51149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34</xdr:row>
      <xdr:rowOff>123825</xdr:rowOff>
    </xdr:from>
    <xdr:to>
      <xdr:col>31</xdr:col>
      <xdr:colOff>76200</xdr:colOff>
      <xdr:row>35</xdr:row>
      <xdr:rowOff>104775</xdr:rowOff>
    </xdr:to>
    <xdr:sp macro="" textlink="">
      <xdr:nvSpPr>
        <xdr:cNvPr id="30785" name="Rectangle 311"/>
        <xdr:cNvSpPr>
          <a:spLocks noChangeArrowheads="1"/>
        </xdr:cNvSpPr>
      </xdr:nvSpPr>
      <xdr:spPr bwMode="auto">
        <a:xfrm>
          <a:off x="571500" y="5629275"/>
          <a:ext cx="51149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171450</xdr:colOff>
      <xdr:row>56</xdr:row>
      <xdr:rowOff>0</xdr:rowOff>
    </xdr:from>
    <xdr:to>
      <xdr:col>31</xdr:col>
      <xdr:colOff>95250</xdr:colOff>
      <xdr:row>56</xdr:row>
      <xdr:rowOff>0</xdr:rowOff>
    </xdr:to>
    <xdr:cxnSp macro="">
      <xdr:nvCxnSpPr>
        <xdr:cNvPr id="30786" name="AutoShape 47"/>
        <xdr:cNvCxnSpPr>
          <a:cxnSpLocks noChangeShapeType="1"/>
        </xdr:cNvCxnSpPr>
      </xdr:nvCxnSpPr>
      <xdr:spPr bwMode="auto">
        <a:xfrm>
          <a:off x="4333875" y="9067800"/>
          <a:ext cx="13716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</xdr:col>
      <xdr:colOff>38100</xdr:colOff>
      <xdr:row>56</xdr:row>
      <xdr:rowOff>0</xdr:rowOff>
    </xdr:from>
    <xdr:to>
      <xdr:col>23</xdr:col>
      <xdr:colOff>161925</xdr:colOff>
      <xdr:row>56</xdr:row>
      <xdr:rowOff>0</xdr:rowOff>
    </xdr:to>
    <xdr:cxnSp macro="">
      <xdr:nvCxnSpPr>
        <xdr:cNvPr id="30787" name="AutoShape 48"/>
        <xdr:cNvCxnSpPr>
          <a:cxnSpLocks noChangeShapeType="1"/>
        </xdr:cNvCxnSpPr>
      </xdr:nvCxnSpPr>
      <xdr:spPr bwMode="auto">
        <a:xfrm>
          <a:off x="581025" y="9067800"/>
          <a:ext cx="37433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</xdr:col>
      <xdr:colOff>66675</xdr:colOff>
      <xdr:row>7</xdr:row>
      <xdr:rowOff>133350</xdr:rowOff>
    </xdr:from>
    <xdr:to>
      <xdr:col>33</xdr:col>
      <xdr:colOff>38100</xdr:colOff>
      <xdr:row>35</xdr:row>
      <xdr:rowOff>95250</xdr:rowOff>
    </xdr:to>
    <xdr:sp macro="" textlink="">
      <xdr:nvSpPr>
        <xdr:cNvPr id="30788" name="Rectangle 54"/>
        <xdr:cNvSpPr>
          <a:spLocks noChangeArrowheads="1"/>
        </xdr:cNvSpPr>
      </xdr:nvSpPr>
      <xdr:spPr bwMode="auto">
        <a:xfrm>
          <a:off x="247650" y="1266825"/>
          <a:ext cx="5762625" cy="4495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9525</xdr:colOff>
      <xdr:row>21</xdr:row>
      <xdr:rowOff>0</xdr:rowOff>
    </xdr:from>
    <xdr:to>
      <xdr:col>31</xdr:col>
      <xdr:colOff>47625</xdr:colOff>
      <xdr:row>21</xdr:row>
      <xdr:rowOff>104775</xdr:rowOff>
    </xdr:to>
    <xdr:sp macro="" textlink="">
      <xdr:nvSpPr>
        <xdr:cNvPr id="30789" name="Rectangle 74"/>
        <xdr:cNvSpPr>
          <a:spLocks noChangeArrowheads="1"/>
        </xdr:cNvSpPr>
      </xdr:nvSpPr>
      <xdr:spPr bwMode="auto">
        <a:xfrm>
          <a:off x="5619750" y="340042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6</xdr:row>
      <xdr:rowOff>9525</xdr:rowOff>
    </xdr:from>
    <xdr:to>
      <xdr:col>33</xdr:col>
      <xdr:colOff>38100</xdr:colOff>
      <xdr:row>6</xdr:row>
      <xdr:rowOff>9525</xdr:rowOff>
    </xdr:to>
    <xdr:cxnSp macro="">
      <xdr:nvCxnSpPr>
        <xdr:cNvPr id="30790" name="AutoShape 86"/>
        <xdr:cNvCxnSpPr>
          <a:cxnSpLocks noChangeShapeType="1"/>
        </xdr:cNvCxnSpPr>
      </xdr:nvCxnSpPr>
      <xdr:spPr bwMode="auto">
        <a:xfrm>
          <a:off x="247650" y="981075"/>
          <a:ext cx="5762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</xdr:col>
      <xdr:colOff>38100</xdr:colOff>
      <xdr:row>57</xdr:row>
      <xdr:rowOff>9525</xdr:rowOff>
    </xdr:from>
    <xdr:to>
      <xdr:col>31</xdr:col>
      <xdr:colOff>85725</xdr:colOff>
      <xdr:row>57</xdr:row>
      <xdr:rowOff>9525</xdr:rowOff>
    </xdr:to>
    <xdr:cxnSp macro="">
      <xdr:nvCxnSpPr>
        <xdr:cNvPr id="30791" name="AutoShape 155"/>
        <xdr:cNvCxnSpPr>
          <a:cxnSpLocks noChangeShapeType="1"/>
        </xdr:cNvCxnSpPr>
      </xdr:nvCxnSpPr>
      <xdr:spPr bwMode="auto">
        <a:xfrm>
          <a:off x="581025" y="9239250"/>
          <a:ext cx="51149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31</xdr:col>
      <xdr:colOff>9525</xdr:colOff>
      <xdr:row>34</xdr:row>
      <xdr:rowOff>66675</xdr:rowOff>
    </xdr:from>
    <xdr:to>
      <xdr:col>31</xdr:col>
      <xdr:colOff>85725</xdr:colOff>
      <xdr:row>35</xdr:row>
      <xdr:rowOff>9525</xdr:rowOff>
    </xdr:to>
    <xdr:sp macro="" textlink="">
      <xdr:nvSpPr>
        <xdr:cNvPr id="30792" name="Rectangle 222"/>
        <xdr:cNvSpPr>
          <a:spLocks noChangeArrowheads="1"/>
        </xdr:cNvSpPr>
      </xdr:nvSpPr>
      <xdr:spPr bwMode="auto">
        <a:xfrm>
          <a:off x="5619750" y="557212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47625</xdr:colOff>
      <xdr:row>34</xdr:row>
      <xdr:rowOff>66675</xdr:rowOff>
    </xdr:from>
    <xdr:to>
      <xdr:col>27</xdr:col>
      <xdr:colOff>123825</xdr:colOff>
      <xdr:row>35</xdr:row>
      <xdr:rowOff>9525</xdr:rowOff>
    </xdr:to>
    <xdr:sp macro="" textlink="">
      <xdr:nvSpPr>
        <xdr:cNvPr id="30793" name="Rectangle 223"/>
        <xdr:cNvSpPr>
          <a:spLocks noChangeArrowheads="1"/>
        </xdr:cNvSpPr>
      </xdr:nvSpPr>
      <xdr:spPr bwMode="auto">
        <a:xfrm>
          <a:off x="4933950" y="557212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114300</xdr:colOff>
      <xdr:row>34</xdr:row>
      <xdr:rowOff>66675</xdr:rowOff>
    </xdr:from>
    <xdr:to>
      <xdr:col>24</xdr:col>
      <xdr:colOff>9525</xdr:colOff>
      <xdr:row>35</xdr:row>
      <xdr:rowOff>9525</xdr:rowOff>
    </xdr:to>
    <xdr:sp macro="" textlink="">
      <xdr:nvSpPr>
        <xdr:cNvPr id="30794" name="Rectangle 224"/>
        <xdr:cNvSpPr>
          <a:spLocks noChangeArrowheads="1"/>
        </xdr:cNvSpPr>
      </xdr:nvSpPr>
      <xdr:spPr bwMode="auto">
        <a:xfrm>
          <a:off x="4276725" y="557212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104775</xdr:colOff>
      <xdr:row>34</xdr:row>
      <xdr:rowOff>66675</xdr:rowOff>
    </xdr:from>
    <xdr:to>
      <xdr:col>21</xdr:col>
      <xdr:colOff>0</xdr:colOff>
      <xdr:row>35</xdr:row>
      <xdr:rowOff>9525</xdr:rowOff>
    </xdr:to>
    <xdr:sp macro="" textlink="">
      <xdr:nvSpPr>
        <xdr:cNvPr id="30795" name="Rectangle 225"/>
        <xdr:cNvSpPr>
          <a:spLocks noChangeArrowheads="1"/>
        </xdr:cNvSpPr>
      </xdr:nvSpPr>
      <xdr:spPr bwMode="auto">
        <a:xfrm>
          <a:off x="3724275" y="557212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95250</xdr:colOff>
      <xdr:row>34</xdr:row>
      <xdr:rowOff>76200</xdr:rowOff>
    </xdr:from>
    <xdr:to>
      <xdr:col>17</xdr:col>
      <xdr:colOff>171450</xdr:colOff>
      <xdr:row>35</xdr:row>
      <xdr:rowOff>19050</xdr:rowOff>
    </xdr:to>
    <xdr:sp macro="" textlink="">
      <xdr:nvSpPr>
        <xdr:cNvPr id="30796" name="Rectangle 226"/>
        <xdr:cNvSpPr>
          <a:spLocks noChangeArrowheads="1"/>
        </xdr:cNvSpPr>
      </xdr:nvSpPr>
      <xdr:spPr bwMode="auto">
        <a:xfrm>
          <a:off x="3171825" y="5581650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</xdr:colOff>
      <xdr:row>34</xdr:row>
      <xdr:rowOff>76200</xdr:rowOff>
    </xdr:from>
    <xdr:to>
      <xdr:col>14</xdr:col>
      <xdr:colOff>95250</xdr:colOff>
      <xdr:row>35</xdr:row>
      <xdr:rowOff>19050</xdr:rowOff>
    </xdr:to>
    <xdr:sp macro="" textlink="">
      <xdr:nvSpPr>
        <xdr:cNvPr id="30797" name="Rectangle 227"/>
        <xdr:cNvSpPr>
          <a:spLocks noChangeArrowheads="1"/>
        </xdr:cNvSpPr>
      </xdr:nvSpPr>
      <xdr:spPr bwMode="auto">
        <a:xfrm>
          <a:off x="2552700" y="5581650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34</xdr:row>
      <xdr:rowOff>57150</xdr:rowOff>
    </xdr:from>
    <xdr:to>
      <xdr:col>10</xdr:col>
      <xdr:colOff>142875</xdr:colOff>
      <xdr:row>35</xdr:row>
      <xdr:rowOff>0</xdr:rowOff>
    </xdr:to>
    <xdr:sp macro="" textlink="">
      <xdr:nvSpPr>
        <xdr:cNvPr id="30798" name="Rectangle 228"/>
        <xdr:cNvSpPr>
          <a:spLocks noChangeArrowheads="1"/>
        </xdr:cNvSpPr>
      </xdr:nvSpPr>
      <xdr:spPr bwMode="auto">
        <a:xfrm>
          <a:off x="1876425" y="5562600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171450</xdr:colOff>
      <xdr:row>34</xdr:row>
      <xdr:rowOff>66675</xdr:rowOff>
    </xdr:from>
    <xdr:to>
      <xdr:col>7</xdr:col>
      <xdr:colOff>66675</xdr:colOff>
      <xdr:row>35</xdr:row>
      <xdr:rowOff>9525</xdr:rowOff>
    </xdr:to>
    <xdr:sp macro="" textlink="">
      <xdr:nvSpPr>
        <xdr:cNvPr id="30799" name="Rectangle 229"/>
        <xdr:cNvSpPr>
          <a:spLocks noChangeArrowheads="1"/>
        </xdr:cNvSpPr>
      </xdr:nvSpPr>
      <xdr:spPr bwMode="auto">
        <a:xfrm>
          <a:off x="1257300" y="557212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34</xdr:row>
      <xdr:rowOff>66675</xdr:rowOff>
    </xdr:from>
    <xdr:to>
      <xdr:col>3</xdr:col>
      <xdr:colOff>114300</xdr:colOff>
      <xdr:row>35</xdr:row>
      <xdr:rowOff>9525</xdr:rowOff>
    </xdr:to>
    <xdr:sp macro="" textlink="">
      <xdr:nvSpPr>
        <xdr:cNvPr id="30800" name="Rectangle 230"/>
        <xdr:cNvSpPr>
          <a:spLocks noChangeArrowheads="1"/>
        </xdr:cNvSpPr>
      </xdr:nvSpPr>
      <xdr:spPr bwMode="auto">
        <a:xfrm>
          <a:off x="581025" y="557212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9525</xdr:colOff>
      <xdr:row>27</xdr:row>
      <xdr:rowOff>47625</xdr:rowOff>
    </xdr:from>
    <xdr:to>
      <xdr:col>31</xdr:col>
      <xdr:colOff>85725</xdr:colOff>
      <xdr:row>34</xdr:row>
      <xdr:rowOff>66675</xdr:rowOff>
    </xdr:to>
    <xdr:sp macro="" textlink="">
      <xdr:nvSpPr>
        <xdr:cNvPr id="30801" name="Rectangle 302"/>
        <xdr:cNvSpPr>
          <a:spLocks noChangeArrowheads="1"/>
        </xdr:cNvSpPr>
      </xdr:nvSpPr>
      <xdr:spPr bwMode="auto">
        <a:xfrm>
          <a:off x="5619750" y="441960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47625</xdr:colOff>
      <xdr:row>27</xdr:row>
      <xdr:rowOff>47625</xdr:rowOff>
    </xdr:from>
    <xdr:to>
      <xdr:col>27</xdr:col>
      <xdr:colOff>123825</xdr:colOff>
      <xdr:row>34</xdr:row>
      <xdr:rowOff>66675</xdr:rowOff>
    </xdr:to>
    <xdr:sp macro="" textlink="">
      <xdr:nvSpPr>
        <xdr:cNvPr id="30802" name="Rectangle 303"/>
        <xdr:cNvSpPr>
          <a:spLocks noChangeArrowheads="1"/>
        </xdr:cNvSpPr>
      </xdr:nvSpPr>
      <xdr:spPr bwMode="auto">
        <a:xfrm>
          <a:off x="4933950" y="441960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114300</xdr:colOff>
      <xdr:row>27</xdr:row>
      <xdr:rowOff>47625</xdr:rowOff>
    </xdr:from>
    <xdr:to>
      <xdr:col>24</xdr:col>
      <xdr:colOff>9525</xdr:colOff>
      <xdr:row>34</xdr:row>
      <xdr:rowOff>66675</xdr:rowOff>
    </xdr:to>
    <xdr:sp macro="" textlink="">
      <xdr:nvSpPr>
        <xdr:cNvPr id="30803" name="Rectangle 304"/>
        <xdr:cNvSpPr>
          <a:spLocks noChangeArrowheads="1"/>
        </xdr:cNvSpPr>
      </xdr:nvSpPr>
      <xdr:spPr bwMode="auto">
        <a:xfrm>
          <a:off x="4276725" y="441960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104775</xdr:colOff>
      <xdr:row>27</xdr:row>
      <xdr:rowOff>57150</xdr:rowOff>
    </xdr:from>
    <xdr:to>
      <xdr:col>21</xdr:col>
      <xdr:colOff>0</xdr:colOff>
      <xdr:row>34</xdr:row>
      <xdr:rowOff>76200</xdr:rowOff>
    </xdr:to>
    <xdr:sp macro="" textlink="">
      <xdr:nvSpPr>
        <xdr:cNvPr id="30804" name="Rectangle 305"/>
        <xdr:cNvSpPr>
          <a:spLocks noChangeArrowheads="1"/>
        </xdr:cNvSpPr>
      </xdr:nvSpPr>
      <xdr:spPr bwMode="auto">
        <a:xfrm>
          <a:off x="3724275" y="4429125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95250</xdr:colOff>
      <xdr:row>27</xdr:row>
      <xdr:rowOff>57150</xdr:rowOff>
    </xdr:from>
    <xdr:to>
      <xdr:col>17</xdr:col>
      <xdr:colOff>171450</xdr:colOff>
      <xdr:row>34</xdr:row>
      <xdr:rowOff>76200</xdr:rowOff>
    </xdr:to>
    <xdr:sp macro="" textlink="">
      <xdr:nvSpPr>
        <xdr:cNvPr id="30805" name="Rectangle 306"/>
        <xdr:cNvSpPr>
          <a:spLocks noChangeArrowheads="1"/>
        </xdr:cNvSpPr>
      </xdr:nvSpPr>
      <xdr:spPr bwMode="auto">
        <a:xfrm>
          <a:off x="3171825" y="4429125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</xdr:colOff>
      <xdr:row>27</xdr:row>
      <xdr:rowOff>57150</xdr:rowOff>
    </xdr:from>
    <xdr:to>
      <xdr:col>14</xdr:col>
      <xdr:colOff>95250</xdr:colOff>
      <xdr:row>34</xdr:row>
      <xdr:rowOff>76200</xdr:rowOff>
    </xdr:to>
    <xdr:sp macro="" textlink="">
      <xdr:nvSpPr>
        <xdr:cNvPr id="30806" name="Rectangle 307"/>
        <xdr:cNvSpPr>
          <a:spLocks noChangeArrowheads="1"/>
        </xdr:cNvSpPr>
      </xdr:nvSpPr>
      <xdr:spPr bwMode="auto">
        <a:xfrm>
          <a:off x="2552700" y="4429125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27</xdr:row>
      <xdr:rowOff>47625</xdr:rowOff>
    </xdr:from>
    <xdr:to>
      <xdr:col>10</xdr:col>
      <xdr:colOff>133350</xdr:colOff>
      <xdr:row>34</xdr:row>
      <xdr:rowOff>66675</xdr:rowOff>
    </xdr:to>
    <xdr:sp macro="" textlink="">
      <xdr:nvSpPr>
        <xdr:cNvPr id="30807" name="Rectangle 308"/>
        <xdr:cNvSpPr>
          <a:spLocks noChangeArrowheads="1"/>
        </xdr:cNvSpPr>
      </xdr:nvSpPr>
      <xdr:spPr bwMode="auto">
        <a:xfrm>
          <a:off x="1866900" y="441960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171450</xdr:colOff>
      <xdr:row>27</xdr:row>
      <xdr:rowOff>57150</xdr:rowOff>
    </xdr:from>
    <xdr:to>
      <xdr:col>7</xdr:col>
      <xdr:colOff>66675</xdr:colOff>
      <xdr:row>34</xdr:row>
      <xdr:rowOff>76200</xdr:rowOff>
    </xdr:to>
    <xdr:sp macro="" textlink="">
      <xdr:nvSpPr>
        <xdr:cNvPr id="30808" name="Rectangle 309"/>
        <xdr:cNvSpPr>
          <a:spLocks noChangeArrowheads="1"/>
        </xdr:cNvSpPr>
      </xdr:nvSpPr>
      <xdr:spPr bwMode="auto">
        <a:xfrm>
          <a:off x="1257300" y="4429125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27</xdr:row>
      <xdr:rowOff>47625</xdr:rowOff>
    </xdr:from>
    <xdr:to>
      <xdr:col>3</xdr:col>
      <xdr:colOff>114300</xdr:colOff>
      <xdr:row>34</xdr:row>
      <xdr:rowOff>66675</xdr:rowOff>
    </xdr:to>
    <xdr:sp macro="" textlink="">
      <xdr:nvSpPr>
        <xdr:cNvPr id="30809" name="Rectangle 310"/>
        <xdr:cNvSpPr>
          <a:spLocks noChangeArrowheads="1"/>
        </xdr:cNvSpPr>
      </xdr:nvSpPr>
      <xdr:spPr bwMode="auto">
        <a:xfrm>
          <a:off x="581025" y="441960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47625</xdr:colOff>
      <xdr:row>7</xdr:row>
      <xdr:rowOff>142875</xdr:rowOff>
    </xdr:from>
    <xdr:to>
      <xdr:col>31</xdr:col>
      <xdr:colOff>85725</xdr:colOff>
      <xdr:row>34</xdr:row>
      <xdr:rowOff>66675</xdr:rowOff>
    </xdr:to>
    <xdr:sp macro="" textlink="">
      <xdr:nvSpPr>
        <xdr:cNvPr id="30810" name="Rectangle 64"/>
        <xdr:cNvSpPr>
          <a:spLocks noChangeArrowheads="1"/>
        </xdr:cNvSpPr>
      </xdr:nvSpPr>
      <xdr:spPr bwMode="auto">
        <a:xfrm>
          <a:off x="5657850" y="1276350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47625</xdr:colOff>
      <xdr:row>7</xdr:row>
      <xdr:rowOff>142875</xdr:rowOff>
    </xdr:from>
    <xdr:to>
      <xdr:col>27</xdr:col>
      <xdr:colOff>85725</xdr:colOff>
      <xdr:row>34</xdr:row>
      <xdr:rowOff>66675</xdr:rowOff>
    </xdr:to>
    <xdr:sp macro="" textlink="">
      <xdr:nvSpPr>
        <xdr:cNvPr id="30811" name="Rectangle 63"/>
        <xdr:cNvSpPr>
          <a:spLocks noChangeArrowheads="1"/>
        </xdr:cNvSpPr>
      </xdr:nvSpPr>
      <xdr:spPr bwMode="auto">
        <a:xfrm>
          <a:off x="4933950" y="1276350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114300</xdr:colOff>
      <xdr:row>7</xdr:row>
      <xdr:rowOff>142875</xdr:rowOff>
    </xdr:from>
    <xdr:to>
      <xdr:col>23</xdr:col>
      <xdr:colOff>152400</xdr:colOff>
      <xdr:row>34</xdr:row>
      <xdr:rowOff>66675</xdr:rowOff>
    </xdr:to>
    <xdr:sp macro="" textlink="">
      <xdr:nvSpPr>
        <xdr:cNvPr id="30812" name="Rectangle 62"/>
        <xdr:cNvSpPr>
          <a:spLocks noChangeArrowheads="1"/>
        </xdr:cNvSpPr>
      </xdr:nvSpPr>
      <xdr:spPr bwMode="auto">
        <a:xfrm>
          <a:off x="4276725" y="1276350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7</xdr:row>
      <xdr:rowOff>152400</xdr:rowOff>
    </xdr:from>
    <xdr:to>
      <xdr:col>3</xdr:col>
      <xdr:colOff>76200</xdr:colOff>
      <xdr:row>34</xdr:row>
      <xdr:rowOff>66675</xdr:rowOff>
    </xdr:to>
    <xdr:sp macro="" textlink="">
      <xdr:nvSpPr>
        <xdr:cNvPr id="30813" name="Rectangle 56"/>
        <xdr:cNvSpPr>
          <a:spLocks noChangeArrowheads="1"/>
        </xdr:cNvSpPr>
      </xdr:nvSpPr>
      <xdr:spPr bwMode="auto">
        <a:xfrm>
          <a:off x="581025" y="1285875"/>
          <a:ext cx="38100" cy="428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28575</xdr:colOff>
      <xdr:row>7</xdr:row>
      <xdr:rowOff>152400</xdr:rowOff>
    </xdr:from>
    <xdr:to>
      <xdr:col>7</xdr:col>
      <xdr:colOff>66675</xdr:colOff>
      <xdr:row>34</xdr:row>
      <xdr:rowOff>76200</xdr:rowOff>
    </xdr:to>
    <xdr:sp macro="" textlink="">
      <xdr:nvSpPr>
        <xdr:cNvPr id="30814" name="Rectangle 57"/>
        <xdr:cNvSpPr>
          <a:spLocks noChangeArrowheads="1"/>
        </xdr:cNvSpPr>
      </xdr:nvSpPr>
      <xdr:spPr bwMode="auto">
        <a:xfrm>
          <a:off x="1295400" y="1285875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104775</xdr:colOff>
      <xdr:row>7</xdr:row>
      <xdr:rowOff>152400</xdr:rowOff>
    </xdr:from>
    <xdr:to>
      <xdr:col>10</xdr:col>
      <xdr:colOff>142875</xdr:colOff>
      <xdr:row>34</xdr:row>
      <xdr:rowOff>66675</xdr:rowOff>
    </xdr:to>
    <xdr:sp macro="" textlink="">
      <xdr:nvSpPr>
        <xdr:cNvPr id="30815" name="Rectangle 58"/>
        <xdr:cNvSpPr>
          <a:spLocks noChangeArrowheads="1"/>
        </xdr:cNvSpPr>
      </xdr:nvSpPr>
      <xdr:spPr bwMode="auto">
        <a:xfrm>
          <a:off x="1914525" y="1285875"/>
          <a:ext cx="38100" cy="428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123825</xdr:rowOff>
    </xdr:from>
    <xdr:to>
      <xdr:col>36</xdr:col>
      <xdr:colOff>0</xdr:colOff>
      <xdr:row>34</xdr:row>
      <xdr:rowOff>95250</xdr:rowOff>
    </xdr:to>
    <xdr:cxnSp macro="">
      <xdr:nvCxnSpPr>
        <xdr:cNvPr id="30816" name="AutoShape 313"/>
        <xdr:cNvCxnSpPr>
          <a:cxnSpLocks noChangeShapeType="1"/>
        </xdr:cNvCxnSpPr>
      </xdr:nvCxnSpPr>
      <xdr:spPr bwMode="auto">
        <a:xfrm>
          <a:off x="6515100" y="1257300"/>
          <a:ext cx="0" cy="434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31</xdr:col>
      <xdr:colOff>66675</xdr:colOff>
      <xdr:row>34</xdr:row>
      <xdr:rowOff>66675</xdr:rowOff>
    </xdr:from>
    <xdr:to>
      <xdr:col>36</xdr:col>
      <xdr:colOff>57150</xdr:colOff>
      <xdr:row>34</xdr:row>
      <xdr:rowOff>66675</xdr:rowOff>
    </xdr:to>
    <xdr:sp macro="" textlink="">
      <xdr:nvSpPr>
        <xdr:cNvPr id="30817" name="Line 314"/>
        <xdr:cNvSpPr>
          <a:spLocks noChangeShapeType="1"/>
        </xdr:cNvSpPr>
      </xdr:nvSpPr>
      <xdr:spPr bwMode="auto">
        <a:xfrm>
          <a:off x="5676900" y="5572125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47625</xdr:colOff>
      <xdr:row>7</xdr:row>
      <xdr:rowOff>133350</xdr:rowOff>
    </xdr:from>
    <xdr:to>
      <xdr:col>36</xdr:col>
      <xdr:colOff>66675</xdr:colOff>
      <xdr:row>7</xdr:row>
      <xdr:rowOff>133350</xdr:rowOff>
    </xdr:to>
    <xdr:sp macro="" textlink="">
      <xdr:nvSpPr>
        <xdr:cNvPr id="30818" name="Line 315"/>
        <xdr:cNvSpPr>
          <a:spLocks noChangeShapeType="1"/>
        </xdr:cNvSpPr>
      </xdr:nvSpPr>
      <xdr:spPr bwMode="auto">
        <a:xfrm>
          <a:off x="5657850" y="126682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21</xdr:row>
      <xdr:rowOff>47625</xdr:rowOff>
    </xdr:from>
    <xdr:to>
      <xdr:col>35</xdr:col>
      <xdr:colOff>0</xdr:colOff>
      <xdr:row>34</xdr:row>
      <xdr:rowOff>66675</xdr:rowOff>
    </xdr:to>
    <xdr:cxnSp macro="">
      <xdr:nvCxnSpPr>
        <xdr:cNvPr id="30819" name="AutoShape 316"/>
        <xdr:cNvCxnSpPr>
          <a:cxnSpLocks noChangeShapeType="1"/>
        </xdr:cNvCxnSpPr>
      </xdr:nvCxnSpPr>
      <xdr:spPr bwMode="auto">
        <a:xfrm flipH="1">
          <a:off x="6334125" y="3448050"/>
          <a:ext cx="0" cy="21240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27</xdr:col>
      <xdr:colOff>76200</xdr:colOff>
      <xdr:row>21</xdr:row>
      <xdr:rowOff>104775</xdr:rowOff>
    </xdr:from>
    <xdr:to>
      <xdr:col>31</xdr:col>
      <xdr:colOff>47625</xdr:colOff>
      <xdr:row>34</xdr:row>
      <xdr:rowOff>66675</xdr:rowOff>
    </xdr:to>
    <xdr:sp macro="" textlink="">
      <xdr:nvSpPr>
        <xdr:cNvPr id="30820" name="AutoShape 221"/>
        <xdr:cNvSpPr>
          <a:spLocks noChangeArrowheads="1"/>
        </xdr:cNvSpPr>
      </xdr:nvSpPr>
      <xdr:spPr bwMode="auto">
        <a:xfrm>
          <a:off x="4962525" y="3505200"/>
          <a:ext cx="695325" cy="2066925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9525</xdr:colOff>
      <xdr:row>21</xdr:row>
      <xdr:rowOff>0</xdr:rowOff>
    </xdr:from>
    <xdr:to>
      <xdr:col>27</xdr:col>
      <xdr:colOff>47625</xdr:colOff>
      <xdr:row>21</xdr:row>
      <xdr:rowOff>104775</xdr:rowOff>
    </xdr:to>
    <xdr:sp macro="" textlink="">
      <xdr:nvSpPr>
        <xdr:cNvPr id="30821" name="Rectangle 317"/>
        <xdr:cNvSpPr>
          <a:spLocks noChangeArrowheads="1"/>
        </xdr:cNvSpPr>
      </xdr:nvSpPr>
      <xdr:spPr bwMode="auto">
        <a:xfrm>
          <a:off x="4895850" y="340042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152400</xdr:colOff>
      <xdr:row>21</xdr:row>
      <xdr:rowOff>95250</xdr:rowOff>
    </xdr:from>
    <xdr:to>
      <xdr:col>27</xdr:col>
      <xdr:colOff>47625</xdr:colOff>
      <xdr:row>34</xdr:row>
      <xdr:rowOff>66675</xdr:rowOff>
    </xdr:to>
    <xdr:sp macro="" textlink="">
      <xdr:nvSpPr>
        <xdr:cNvPr id="30822" name="AutoShape 231"/>
        <xdr:cNvSpPr>
          <a:spLocks noChangeArrowheads="1"/>
        </xdr:cNvSpPr>
      </xdr:nvSpPr>
      <xdr:spPr bwMode="auto">
        <a:xfrm>
          <a:off x="4314825" y="3495675"/>
          <a:ext cx="619125" cy="2076450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76200</xdr:colOff>
      <xdr:row>21</xdr:row>
      <xdr:rowOff>0</xdr:rowOff>
    </xdr:from>
    <xdr:to>
      <xdr:col>23</xdr:col>
      <xdr:colOff>114300</xdr:colOff>
      <xdr:row>21</xdr:row>
      <xdr:rowOff>104775</xdr:rowOff>
    </xdr:to>
    <xdr:sp macro="" textlink="">
      <xdr:nvSpPr>
        <xdr:cNvPr id="30823" name="Rectangle 318"/>
        <xdr:cNvSpPr>
          <a:spLocks noChangeArrowheads="1"/>
        </xdr:cNvSpPr>
      </xdr:nvSpPr>
      <xdr:spPr bwMode="auto">
        <a:xfrm>
          <a:off x="4238625" y="340042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133350</xdr:colOff>
      <xdr:row>21</xdr:row>
      <xdr:rowOff>104775</xdr:rowOff>
    </xdr:from>
    <xdr:to>
      <xdr:col>23</xdr:col>
      <xdr:colOff>104775</xdr:colOff>
      <xdr:row>34</xdr:row>
      <xdr:rowOff>66675</xdr:rowOff>
    </xdr:to>
    <xdr:sp macro="" textlink="">
      <xdr:nvSpPr>
        <xdr:cNvPr id="30824" name="AutoShape 234"/>
        <xdr:cNvSpPr>
          <a:spLocks noChangeArrowheads="1"/>
        </xdr:cNvSpPr>
      </xdr:nvSpPr>
      <xdr:spPr bwMode="auto">
        <a:xfrm>
          <a:off x="3752850" y="3505200"/>
          <a:ext cx="514350" cy="2066925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21</xdr:row>
      <xdr:rowOff>0</xdr:rowOff>
    </xdr:from>
    <xdr:to>
      <xdr:col>3</xdr:col>
      <xdr:colOff>114300</xdr:colOff>
      <xdr:row>21</xdr:row>
      <xdr:rowOff>104775</xdr:rowOff>
    </xdr:to>
    <xdr:sp macro="" textlink="">
      <xdr:nvSpPr>
        <xdr:cNvPr id="30825" name="Rectangle 319"/>
        <xdr:cNvSpPr>
          <a:spLocks noChangeArrowheads="1"/>
        </xdr:cNvSpPr>
      </xdr:nvSpPr>
      <xdr:spPr bwMode="auto">
        <a:xfrm>
          <a:off x="619125" y="340042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21</xdr:row>
      <xdr:rowOff>9525</xdr:rowOff>
    </xdr:from>
    <xdr:to>
      <xdr:col>7</xdr:col>
      <xdr:colOff>104775</xdr:colOff>
      <xdr:row>21</xdr:row>
      <xdr:rowOff>114300</xdr:rowOff>
    </xdr:to>
    <xdr:sp macro="" textlink="">
      <xdr:nvSpPr>
        <xdr:cNvPr id="30826" name="Rectangle 320"/>
        <xdr:cNvSpPr>
          <a:spLocks noChangeArrowheads="1"/>
        </xdr:cNvSpPr>
      </xdr:nvSpPr>
      <xdr:spPr bwMode="auto">
        <a:xfrm>
          <a:off x="1333500" y="3409950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142875</xdr:colOff>
      <xdr:row>21</xdr:row>
      <xdr:rowOff>0</xdr:rowOff>
    </xdr:from>
    <xdr:to>
      <xdr:col>11</xdr:col>
      <xdr:colOff>0</xdr:colOff>
      <xdr:row>21</xdr:row>
      <xdr:rowOff>104775</xdr:rowOff>
    </xdr:to>
    <xdr:sp macro="" textlink="">
      <xdr:nvSpPr>
        <xdr:cNvPr id="30827" name="Rectangle 321"/>
        <xdr:cNvSpPr>
          <a:spLocks noChangeArrowheads="1"/>
        </xdr:cNvSpPr>
      </xdr:nvSpPr>
      <xdr:spPr bwMode="auto">
        <a:xfrm>
          <a:off x="1952625" y="340042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21</xdr:row>
      <xdr:rowOff>104775</xdr:rowOff>
    </xdr:from>
    <xdr:to>
      <xdr:col>7</xdr:col>
      <xdr:colOff>28575</xdr:colOff>
      <xdr:row>34</xdr:row>
      <xdr:rowOff>76200</xdr:rowOff>
    </xdr:to>
    <xdr:sp macro="" textlink="">
      <xdr:nvSpPr>
        <xdr:cNvPr id="30828" name="AutoShape 232"/>
        <xdr:cNvSpPr>
          <a:spLocks noChangeArrowheads="1"/>
        </xdr:cNvSpPr>
      </xdr:nvSpPr>
      <xdr:spPr bwMode="auto">
        <a:xfrm flipH="1">
          <a:off x="609600" y="3505200"/>
          <a:ext cx="685800" cy="2076450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21</xdr:row>
      <xdr:rowOff>95250</xdr:rowOff>
    </xdr:from>
    <xdr:to>
      <xdr:col>10</xdr:col>
      <xdr:colOff>104775</xdr:colOff>
      <xdr:row>34</xdr:row>
      <xdr:rowOff>66675</xdr:rowOff>
    </xdr:to>
    <xdr:sp macro="" textlink="">
      <xdr:nvSpPr>
        <xdr:cNvPr id="30829" name="AutoShape 233"/>
        <xdr:cNvSpPr>
          <a:spLocks noChangeArrowheads="1"/>
        </xdr:cNvSpPr>
      </xdr:nvSpPr>
      <xdr:spPr bwMode="auto">
        <a:xfrm flipH="1">
          <a:off x="1333500" y="3495675"/>
          <a:ext cx="581025" cy="2076450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38100</xdr:colOff>
      <xdr:row>27</xdr:row>
      <xdr:rowOff>47625</xdr:rowOff>
    </xdr:from>
    <xdr:to>
      <xdr:col>17</xdr:col>
      <xdr:colOff>152400</xdr:colOff>
      <xdr:row>34</xdr:row>
      <xdr:rowOff>85725</xdr:rowOff>
    </xdr:to>
    <xdr:sp macro="" textlink="">
      <xdr:nvSpPr>
        <xdr:cNvPr id="30830" name="AutoShape 322"/>
        <xdr:cNvSpPr>
          <a:spLocks noChangeArrowheads="1"/>
        </xdr:cNvSpPr>
      </xdr:nvSpPr>
      <xdr:spPr bwMode="auto">
        <a:xfrm>
          <a:off x="2571750" y="4419600"/>
          <a:ext cx="657225" cy="1171575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142875</xdr:colOff>
      <xdr:row>21</xdr:row>
      <xdr:rowOff>114300</xdr:rowOff>
    </xdr:from>
    <xdr:to>
      <xdr:col>14</xdr:col>
      <xdr:colOff>57150</xdr:colOff>
      <xdr:row>34</xdr:row>
      <xdr:rowOff>85725</xdr:rowOff>
    </xdr:to>
    <xdr:sp macro="" textlink="">
      <xdr:nvSpPr>
        <xdr:cNvPr id="30831" name="AutoShape 235"/>
        <xdr:cNvSpPr>
          <a:spLocks noChangeArrowheads="1"/>
        </xdr:cNvSpPr>
      </xdr:nvSpPr>
      <xdr:spPr bwMode="auto">
        <a:xfrm flipH="1">
          <a:off x="1952625" y="3514725"/>
          <a:ext cx="638175" cy="2076450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123825</xdr:colOff>
      <xdr:row>27</xdr:row>
      <xdr:rowOff>47625</xdr:rowOff>
    </xdr:from>
    <xdr:to>
      <xdr:col>20</xdr:col>
      <xdr:colOff>152400</xdr:colOff>
      <xdr:row>34</xdr:row>
      <xdr:rowOff>85725</xdr:rowOff>
    </xdr:to>
    <xdr:sp macro="" textlink="">
      <xdr:nvSpPr>
        <xdr:cNvPr id="30832" name="AutoShape 323"/>
        <xdr:cNvSpPr>
          <a:spLocks noChangeArrowheads="1"/>
        </xdr:cNvSpPr>
      </xdr:nvSpPr>
      <xdr:spPr bwMode="auto">
        <a:xfrm flipH="1">
          <a:off x="3200400" y="4419600"/>
          <a:ext cx="571500" cy="1171575"/>
        </a:xfrm>
        <a:prstGeom prst="parallelogram">
          <a:avLst>
            <a:gd name="adj" fmla="val 88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133350</xdr:colOff>
      <xdr:row>7</xdr:row>
      <xdr:rowOff>152400</xdr:rowOff>
    </xdr:from>
    <xdr:to>
      <xdr:col>17</xdr:col>
      <xdr:colOff>171450</xdr:colOff>
      <xdr:row>34</xdr:row>
      <xdr:rowOff>76200</xdr:rowOff>
    </xdr:to>
    <xdr:sp macro="" textlink="">
      <xdr:nvSpPr>
        <xdr:cNvPr id="30833" name="Rectangle 60"/>
        <xdr:cNvSpPr>
          <a:spLocks noChangeArrowheads="1"/>
        </xdr:cNvSpPr>
      </xdr:nvSpPr>
      <xdr:spPr bwMode="auto">
        <a:xfrm>
          <a:off x="3209925" y="1285875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57150</xdr:colOff>
      <xdr:row>8</xdr:row>
      <xdr:rowOff>0</xdr:rowOff>
    </xdr:from>
    <xdr:to>
      <xdr:col>14</xdr:col>
      <xdr:colOff>95250</xdr:colOff>
      <xdr:row>34</xdr:row>
      <xdr:rowOff>76200</xdr:rowOff>
    </xdr:to>
    <xdr:sp macro="" textlink="">
      <xdr:nvSpPr>
        <xdr:cNvPr id="30834" name="Rectangle 59"/>
        <xdr:cNvSpPr>
          <a:spLocks noChangeArrowheads="1"/>
        </xdr:cNvSpPr>
      </xdr:nvSpPr>
      <xdr:spPr bwMode="auto">
        <a:xfrm>
          <a:off x="2590800" y="1295400"/>
          <a:ext cx="38100" cy="428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104775</xdr:colOff>
      <xdr:row>7</xdr:row>
      <xdr:rowOff>152400</xdr:rowOff>
    </xdr:from>
    <xdr:to>
      <xdr:col>20</xdr:col>
      <xdr:colOff>142875</xdr:colOff>
      <xdr:row>34</xdr:row>
      <xdr:rowOff>76200</xdr:rowOff>
    </xdr:to>
    <xdr:sp macro="" textlink="">
      <xdr:nvSpPr>
        <xdr:cNvPr id="30835" name="Rectangle 61"/>
        <xdr:cNvSpPr>
          <a:spLocks noChangeArrowheads="1"/>
        </xdr:cNvSpPr>
      </xdr:nvSpPr>
      <xdr:spPr bwMode="auto">
        <a:xfrm>
          <a:off x="3724275" y="1285875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5</xdr:row>
      <xdr:rowOff>104775</xdr:rowOff>
    </xdr:from>
    <xdr:to>
      <xdr:col>1</xdr:col>
      <xdr:colOff>66675</xdr:colOff>
      <xdr:row>8</xdr:row>
      <xdr:rowOff>19050</xdr:rowOff>
    </xdr:to>
    <xdr:sp macro="" textlink="">
      <xdr:nvSpPr>
        <xdr:cNvPr id="30836" name="Line 324"/>
        <xdr:cNvSpPr>
          <a:spLocks noChangeShapeType="1"/>
        </xdr:cNvSpPr>
      </xdr:nvSpPr>
      <xdr:spPr bwMode="auto">
        <a:xfrm flipV="1">
          <a:off x="247650" y="91440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38100</xdr:colOff>
      <xdr:row>5</xdr:row>
      <xdr:rowOff>66675</xdr:rowOff>
    </xdr:from>
    <xdr:to>
      <xdr:col>33</xdr:col>
      <xdr:colOff>38100</xdr:colOff>
      <xdr:row>7</xdr:row>
      <xdr:rowOff>142875</xdr:rowOff>
    </xdr:to>
    <xdr:sp macro="" textlink="">
      <xdr:nvSpPr>
        <xdr:cNvPr id="30837" name="Line 325"/>
        <xdr:cNvSpPr>
          <a:spLocks noChangeShapeType="1"/>
        </xdr:cNvSpPr>
      </xdr:nvSpPr>
      <xdr:spPr bwMode="auto">
        <a:xfrm flipV="1">
          <a:off x="6010275" y="876300"/>
          <a:ext cx="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28575</xdr:colOff>
      <xdr:row>21</xdr:row>
      <xdr:rowOff>95250</xdr:rowOff>
    </xdr:from>
    <xdr:to>
      <xdr:col>35</xdr:col>
      <xdr:colOff>66675</xdr:colOff>
      <xdr:row>21</xdr:row>
      <xdr:rowOff>95250</xdr:rowOff>
    </xdr:to>
    <xdr:sp macro="" textlink="">
      <xdr:nvSpPr>
        <xdr:cNvPr id="30838" name="Line 326"/>
        <xdr:cNvSpPr>
          <a:spLocks noChangeShapeType="1"/>
        </xdr:cNvSpPr>
      </xdr:nvSpPr>
      <xdr:spPr bwMode="auto">
        <a:xfrm>
          <a:off x="5638800" y="349567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7</xdr:row>
      <xdr:rowOff>133350</xdr:rowOff>
    </xdr:from>
    <xdr:to>
      <xdr:col>1</xdr:col>
      <xdr:colOff>47625</xdr:colOff>
      <xdr:row>36</xdr:row>
      <xdr:rowOff>47625</xdr:rowOff>
    </xdr:to>
    <xdr:sp macro="" textlink="">
      <xdr:nvSpPr>
        <xdr:cNvPr id="30839" name="Rectangle 327"/>
        <xdr:cNvSpPr>
          <a:spLocks noChangeArrowheads="1"/>
        </xdr:cNvSpPr>
      </xdr:nvSpPr>
      <xdr:spPr bwMode="auto">
        <a:xfrm>
          <a:off x="209550" y="1266825"/>
          <a:ext cx="19050" cy="461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47625</xdr:colOff>
      <xdr:row>7</xdr:row>
      <xdr:rowOff>123825</xdr:rowOff>
    </xdr:from>
    <xdr:to>
      <xdr:col>33</xdr:col>
      <xdr:colOff>66675</xdr:colOff>
      <xdr:row>36</xdr:row>
      <xdr:rowOff>38100</xdr:rowOff>
    </xdr:to>
    <xdr:sp macro="" textlink="">
      <xdr:nvSpPr>
        <xdr:cNvPr id="30840" name="Rectangle 328"/>
        <xdr:cNvSpPr>
          <a:spLocks noChangeArrowheads="1"/>
        </xdr:cNvSpPr>
      </xdr:nvSpPr>
      <xdr:spPr bwMode="auto">
        <a:xfrm>
          <a:off x="6019800" y="1257300"/>
          <a:ext cx="19050" cy="461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</xdr:colOff>
      <xdr:row>21</xdr:row>
      <xdr:rowOff>9525</xdr:rowOff>
    </xdr:from>
    <xdr:to>
      <xdr:col>14</xdr:col>
      <xdr:colOff>57150</xdr:colOff>
      <xdr:row>21</xdr:row>
      <xdr:rowOff>114300</xdr:rowOff>
    </xdr:to>
    <xdr:sp macro="" textlink="">
      <xdr:nvSpPr>
        <xdr:cNvPr id="30841" name="Rectangle 329"/>
        <xdr:cNvSpPr>
          <a:spLocks noChangeArrowheads="1"/>
        </xdr:cNvSpPr>
      </xdr:nvSpPr>
      <xdr:spPr bwMode="auto">
        <a:xfrm>
          <a:off x="2552700" y="3409950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95250</xdr:colOff>
      <xdr:row>21</xdr:row>
      <xdr:rowOff>0</xdr:rowOff>
    </xdr:from>
    <xdr:to>
      <xdr:col>17</xdr:col>
      <xdr:colOff>133350</xdr:colOff>
      <xdr:row>21</xdr:row>
      <xdr:rowOff>104775</xdr:rowOff>
    </xdr:to>
    <xdr:sp macro="" textlink="">
      <xdr:nvSpPr>
        <xdr:cNvPr id="30842" name="Rectangle 330"/>
        <xdr:cNvSpPr>
          <a:spLocks noChangeArrowheads="1"/>
        </xdr:cNvSpPr>
      </xdr:nvSpPr>
      <xdr:spPr bwMode="auto">
        <a:xfrm>
          <a:off x="3171825" y="340042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66675</xdr:colOff>
      <xdr:row>20</xdr:row>
      <xdr:rowOff>152400</xdr:rowOff>
    </xdr:from>
    <xdr:to>
      <xdr:col>20</xdr:col>
      <xdr:colOff>104775</xdr:colOff>
      <xdr:row>21</xdr:row>
      <xdr:rowOff>95250</xdr:rowOff>
    </xdr:to>
    <xdr:sp macro="" textlink="">
      <xdr:nvSpPr>
        <xdr:cNvPr id="30843" name="Rectangle 331"/>
        <xdr:cNvSpPr>
          <a:spLocks noChangeArrowheads="1"/>
        </xdr:cNvSpPr>
      </xdr:nvSpPr>
      <xdr:spPr bwMode="auto">
        <a:xfrm>
          <a:off x="3686175" y="3390900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161925</xdr:colOff>
      <xdr:row>35</xdr:row>
      <xdr:rowOff>9525</xdr:rowOff>
    </xdr:from>
    <xdr:to>
      <xdr:col>31</xdr:col>
      <xdr:colOff>76200</xdr:colOff>
      <xdr:row>46</xdr:row>
      <xdr:rowOff>66675</xdr:rowOff>
    </xdr:to>
    <xdr:sp macro="" textlink="">
      <xdr:nvSpPr>
        <xdr:cNvPr id="30844" name="Rectangle 46"/>
        <xdr:cNvSpPr>
          <a:spLocks noChangeAspect="1" noChangeArrowheads="1"/>
        </xdr:cNvSpPr>
      </xdr:nvSpPr>
      <xdr:spPr bwMode="auto">
        <a:xfrm>
          <a:off x="5591175" y="5676900"/>
          <a:ext cx="95250" cy="183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76200</xdr:colOff>
      <xdr:row>37</xdr:row>
      <xdr:rowOff>28575</xdr:rowOff>
    </xdr:from>
    <xdr:to>
      <xdr:col>20</xdr:col>
      <xdr:colOff>0</xdr:colOff>
      <xdr:row>40</xdr:row>
      <xdr:rowOff>85725</xdr:rowOff>
    </xdr:to>
    <xdr:sp macro="" textlink="">
      <xdr:nvSpPr>
        <xdr:cNvPr id="30845" name="Rectangle 333"/>
        <xdr:cNvSpPr>
          <a:spLocks noChangeArrowheads="1"/>
        </xdr:cNvSpPr>
      </xdr:nvSpPr>
      <xdr:spPr bwMode="auto">
        <a:xfrm>
          <a:off x="3333750" y="6019800"/>
          <a:ext cx="28575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152400</xdr:colOff>
      <xdr:row>45</xdr:row>
      <xdr:rowOff>47625</xdr:rowOff>
    </xdr:from>
    <xdr:to>
      <xdr:col>24</xdr:col>
      <xdr:colOff>19050</xdr:colOff>
      <xdr:row>46</xdr:row>
      <xdr:rowOff>114300</xdr:rowOff>
    </xdr:to>
    <xdr:sp macro="" textlink="">
      <xdr:nvSpPr>
        <xdr:cNvPr id="30846" name="Oval 336"/>
        <xdr:cNvSpPr>
          <a:spLocks noChangeArrowheads="1"/>
        </xdr:cNvSpPr>
      </xdr:nvSpPr>
      <xdr:spPr bwMode="auto">
        <a:xfrm>
          <a:off x="4133850" y="7334250"/>
          <a:ext cx="2286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45</xdr:row>
      <xdr:rowOff>9525</xdr:rowOff>
    </xdr:from>
    <xdr:to>
      <xdr:col>4</xdr:col>
      <xdr:colOff>57150</xdr:colOff>
      <xdr:row>46</xdr:row>
      <xdr:rowOff>76200</xdr:rowOff>
    </xdr:to>
    <xdr:sp macro="" textlink="">
      <xdr:nvSpPr>
        <xdr:cNvPr id="30847" name="Oval 337"/>
        <xdr:cNvSpPr>
          <a:spLocks noChangeArrowheads="1"/>
        </xdr:cNvSpPr>
      </xdr:nvSpPr>
      <xdr:spPr bwMode="auto">
        <a:xfrm>
          <a:off x="552450" y="7296150"/>
          <a:ext cx="2286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46</xdr:row>
      <xdr:rowOff>76200</xdr:rowOff>
    </xdr:from>
    <xdr:to>
      <xdr:col>31</xdr:col>
      <xdr:colOff>95250</xdr:colOff>
      <xdr:row>47</xdr:row>
      <xdr:rowOff>19050</xdr:rowOff>
    </xdr:to>
    <xdr:sp macro="" textlink="">
      <xdr:nvSpPr>
        <xdr:cNvPr id="30848" name="Rectangle 338"/>
        <xdr:cNvSpPr>
          <a:spLocks noChangeArrowheads="1"/>
        </xdr:cNvSpPr>
      </xdr:nvSpPr>
      <xdr:spPr bwMode="auto">
        <a:xfrm rot="-5400000">
          <a:off x="3095625" y="5019675"/>
          <a:ext cx="104775" cy="511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46</xdr:row>
      <xdr:rowOff>38100</xdr:rowOff>
    </xdr:from>
    <xdr:to>
      <xdr:col>31</xdr:col>
      <xdr:colOff>95250</xdr:colOff>
      <xdr:row>48</xdr:row>
      <xdr:rowOff>38100</xdr:rowOff>
    </xdr:to>
    <xdr:sp macro="" textlink="">
      <xdr:nvSpPr>
        <xdr:cNvPr id="30849" name="Rectangle 332"/>
        <xdr:cNvSpPr>
          <a:spLocks noChangeArrowheads="1"/>
        </xdr:cNvSpPr>
      </xdr:nvSpPr>
      <xdr:spPr bwMode="auto">
        <a:xfrm>
          <a:off x="590550" y="7486650"/>
          <a:ext cx="5114925" cy="323850"/>
        </a:xfrm>
        <a:prstGeom prst="rect">
          <a:avLst/>
        </a:prstGeom>
        <a:solidFill>
          <a:srgbClr val="FFFF99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</xdr:colOff>
      <xdr:row>55</xdr:row>
      <xdr:rowOff>0</xdr:rowOff>
    </xdr:from>
    <xdr:to>
      <xdr:col>15</xdr:col>
      <xdr:colOff>104775</xdr:colOff>
      <xdr:row>55</xdr:row>
      <xdr:rowOff>0</xdr:rowOff>
    </xdr:to>
    <xdr:cxnSp macro="">
      <xdr:nvCxnSpPr>
        <xdr:cNvPr id="30850" name="AutoShape 340"/>
        <xdr:cNvCxnSpPr>
          <a:cxnSpLocks noChangeShapeType="1"/>
        </xdr:cNvCxnSpPr>
      </xdr:nvCxnSpPr>
      <xdr:spPr bwMode="auto">
        <a:xfrm>
          <a:off x="781050" y="8905875"/>
          <a:ext cx="2038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16</xdr:col>
      <xdr:colOff>66675</xdr:colOff>
      <xdr:row>55</xdr:row>
      <xdr:rowOff>0</xdr:rowOff>
    </xdr:from>
    <xdr:to>
      <xdr:col>22</xdr:col>
      <xdr:colOff>171450</xdr:colOff>
      <xdr:row>55</xdr:row>
      <xdr:rowOff>0</xdr:rowOff>
    </xdr:to>
    <xdr:cxnSp macro="">
      <xdr:nvCxnSpPr>
        <xdr:cNvPr id="30851" name="AutoShape 341"/>
        <xdr:cNvCxnSpPr>
          <a:cxnSpLocks noChangeShapeType="1"/>
        </xdr:cNvCxnSpPr>
      </xdr:nvCxnSpPr>
      <xdr:spPr bwMode="auto">
        <a:xfrm>
          <a:off x="2962275" y="8905875"/>
          <a:ext cx="1190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4</xdr:col>
      <xdr:colOff>57150</xdr:colOff>
      <xdr:row>45</xdr:row>
      <xdr:rowOff>123825</xdr:rowOff>
    </xdr:from>
    <xdr:to>
      <xdr:col>4</xdr:col>
      <xdr:colOff>57150</xdr:colOff>
      <xdr:row>55</xdr:row>
      <xdr:rowOff>28575</xdr:rowOff>
    </xdr:to>
    <xdr:sp macro="" textlink="">
      <xdr:nvSpPr>
        <xdr:cNvPr id="30852" name="Line 342"/>
        <xdr:cNvSpPr>
          <a:spLocks noChangeShapeType="1"/>
        </xdr:cNvSpPr>
      </xdr:nvSpPr>
      <xdr:spPr bwMode="auto">
        <a:xfrm>
          <a:off x="781050" y="741045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45</xdr:row>
      <xdr:rowOff>38100</xdr:rowOff>
    </xdr:from>
    <xdr:to>
      <xdr:col>16</xdr:col>
      <xdr:colOff>66675</xdr:colOff>
      <xdr:row>46</xdr:row>
      <xdr:rowOff>95250</xdr:rowOff>
    </xdr:to>
    <xdr:sp macro="" textlink="">
      <xdr:nvSpPr>
        <xdr:cNvPr id="30853" name="Oval 339"/>
        <xdr:cNvSpPr>
          <a:spLocks noChangeArrowheads="1"/>
        </xdr:cNvSpPr>
      </xdr:nvSpPr>
      <xdr:spPr bwMode="auto">
        <a:xfrm>
          <a:off x="2819400" y="7324725"/>
          <a:ext cx="14287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46</xdr:row>
      <xdr:rowOff>38100</xdr:rowOff>
    </xdr:from>
    <xdr:to>
      <xdr:col>15</xdr:col>
      <xdr:colOff>104775</xdr:colOff>
      <xdr:row>55</xdr:row>
      <xdr:rowOff>47625</xdr:rowOff>
    </xdr:to>
    <xdr:sp macro="" textlink="">
      <xdr:nvSpPr>
        <xdr:cNvPr id="30854" name="Line 343"/>
        <xdr:cNvSpPr>
          <a:spLocks noChangeShapeType="1"/>
        </xdr:cNvSpPr>
      </xdr:nvSpPr>
      <xdr:spPr bwMode="auto">
        <a:xfrm>
          <a:off x="2819400" y="74866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66675</xdr:colOff>
      <xdr:row>43</xdr:row>
      <xdr:rowOff>123825</xdr:rowOff>
    </xdr:from>
    <xdr:to>
      <xdr:col>16</xdr:col>
      <xdr:colOff>66675</xdr:colOff>
      <xdr:row>55</xdr:row>
      <xdr:rowOff>28575</xdr:rowOff>
    </xdr:to>
    <xdr:sp macro="" textlink="">
      <xdr:nvSpPr>
        <xdr:cNvPr id="30855" name="Line 344"/>
        <xdr:cNvSpPr>
          <a:spLocks noChangeShapeType="1"/>
        </xdr:cNvSpPr>
      </xdr:nvSpPr>
      <xdr:spPr bwMode="auto">
        <a:xfrm>
          <a:off x="2962275" y="70866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152400</xdr:colOff>
      <xdr:row>46</xdr:row>
      <xdr:rowOff>0</xdr:rowOff>
    </xdr:from>
    <xdr:to>
      <xdr:col>22</xdr:col>
      <xdr:colOff>152400</xdr:colOff>
      <xdr:row>55</xdr:row>
      <xdr:rowOff>19050</xdr:rowOff>
    </xdr:to>
    <xdr:sp macro="" textlink="">
      <xdr:nvSpPr>
        <xdr:cNvPr id="30856" name="Line 345"/>
        <xdr:cNvSpPr>
          <a:spLocks noChangeShapeType="1"/>
        </xdr:cNvSpPr>
      </xdr:nvSpPr>
      <xdr:spPr bwMode="auto">
        <a:xfrm>
          <a:off x="4133850" y="7448550"/>
          <a:ext cx="0" cy="147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95250</xdr:colOff>
      <xdr:row>48</xdr:row>
      <xdr:rowOff>47625</xdr:rowOff>
    </xdr:from>
    <xdr:to>
      <xdr:col>31</xdr:col>
      <xdr:colOff>95250</xdr:colOff>
      <xdr:row>52</xdr:row>
      <xdr:rowOff>142875</xdr:rowOff>
    </xdr:to>
    <xdr:sp macro="" textlink="">
      <xdr:nvSpPr>
        <xdr:cNvPr id="30857" name="Line 347"/>
        <xdr:cNvSpPr>
          <a:spLocks noChangeShapeType="1"/>
        </xdr:cNvSpPr>
      </xdr:nvSpPr>
      <xdr:spPr bwMode="auto">
        <a:xfrm>
          <a:off x="5705475" y="7820025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95250</xdr:colOff>
      <xdr:row>48</xdr:row>
      <xdr:rowOff>47625</xdr:rowOff>
    </xdr:from>
    <xdr:to>
      <xdr:col>31</xdr:col>
      <xdr:colOff>95250</xdr:colOff>
      <xdr:row>57</xdr:row>
      <xdr:rowOff>38100</xdr:rowOff>
    </xdr:to>
    <xdr:sp macro="" textlink="">
      <xdr:nvSpPr>
        <xdr:cNvPr id="30858" name="Line 348"/>
        <xdr:cNvSpPr>
          <a:spLocks noChangeShapeType="1"/>
        </xdr:cNvSpPr>
      </xdr:nvSpPr>
      <xdr:spPr bwMode="auto">
        <a:xfrm>
          <a:off x="5705475" y="7820025"/>
          <a:ext cx="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48</xdr:row>
      <xdr:rowOff>19050</xdr:rowOff>
    </xdr:from>
    <xdr:to>
      <xdr:col>3</xdr:col>
      <xdr:colOff>47625</xdr:colOff>
      <xdr:row>57</xdr:row>
      <xdr:rowOff>38100</xdr:rowOff>
    </xdr:to>
    <xdr:sp macro="" textlink="">
      <xdr:nvSpPr>
        <xdr:cNvPr id="30859" name="Line 349"/>
        <xdr:cNvSpPr>
          <a:spLocks noChangeShapeType="1"/>
        </xdr:cNvSpPr>
      </xdr:nvSpPr>
      <xdr:spPr bwMode="auto">
        <a:xfrm>
          <a:off x="590550" y="7791450"/>
          <a:ext cx="0" cy="147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47</xdr:row>
      <xdr:rowOff>9525</xdr:rowOff>
    </xdr:from>
    <xdr:to>
      <xdr:col>24</xdr:col>
      <xdr:colOff>0</xdr:colOff>
      <xdr:row>56</xdr:row>
      <xdr:rowOff>57150</xdr:rowOff>
    </xdr:to>
    <xdr:sp macro="" textlink="">
      <xdr:nvSpPr>
        <xdr:cNvPr id="30860" name="Line 350"/>
        <xdr:cNvSpPr>
          <a:spLocks noChangeShapeType="1"/>
        </xdr:cNvSpPr>
      </xdr:nvSpPr>
      <xdr:spPr bwMode="auto">
        <a:xfrm>
          <a:off x="4343400" y="7620000"/>
          <a:ext cx="0" cy="150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45</xdr:row>
      <xdr:rowOff>133350</xdr:rowOff>
    </xdr:from>
    <xdr:to>
      <xdr:col>6</xdr:col>
      <xdr:colOff>152400</xdr:colOff>
      <xdr:row>46</xdr:row>
      <xdr:rowOff>76200</xdr:rowOff>
    </xdr:to>
    <xdr:sp macro="" textlink="">
      <xdr:nvSpPr>
        <xdr:cNvPr id="30861" name="Rectangle 353"/>
        <xdr:cNvSpPr>
          <a:spLocks noChangeArrowheads="1"/>
        </xdr:cNvSpPr>
      </xdr:nvSpPr>
      <xdr:spPr bwMode="auto">
        <a:xfrm>
          <a:off x="1162050" y="74199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171450</xdr:colOff>
      <xdr:row>45</xdr:row>
      <xdr:rowOff>133350</xdr:rowOff>
    </xdr:from>
    <xdr:to>
      <xdr:col>9</xdr:col>
      <xdr:colOff>66675</xdr:colOff>
      <xdr:row>46</xdr:row>
      <xdr:rowOff>76200</xdr:rowOff>
    </xdr:to>
    <xdr:sp macro="" textlink="">
      <xdr:nvSpPr>
        <xdr:cNvPr id="30862" name="Rectangle 357"/>
        <xdr:cNvSpPr>
          <a:spLocks noChangeArrowheads="1"/>
        </xdr:cNvSpPr>
      </xdr:nvSpPr>
      <xdr:spPr bwMode="auto">
        <a:xfrm>
          <a:off x="1619250" y="74199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171450</xdr:colOff>
      <xdr:row>45</xdr:row>
      <xdr:rowOff>133350</xdr:rowOff>
    </xdr:from>
    <xdr:to>
      <xdr:col>12</xdr:col>
      <xdr:colOff>66675</xdr:colOff>
      <xdr:row>46</xdr:row>
      <xdr:rowOff>76200</xdr:rowOff>
    </xdr:to>
    <xdr:sp macro="" textlink="">
      <xdr:nvSpPr>
        <xdr:cNvPr id="30863" name="Rectangle 358"/>
        <xdr:cNvSpPr>
          <a:spLocks noChangeArrowheads="1"/>
        </xdr:cNvSpPr>
      </xdr:nvSpPr>
      <xdr:spPr bwMode="auto">
        <a:xfrm>
          <a:off x="2162175" y="74199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45</xdr:row>
      <xdr:rowOff>142875</xdr:rowOff>
    </xdr:from>
    <xdr:to>
      <xdr:col>18</xdr:col>
      <xdr:colOff>123825</xdr:colOff>
      <xdr:row>46</xdr:row>
      <xdr:rowOff>85725</xdr:rowOff>
    </xdr:to>
    <xdr:sp macro="" textlink="">
      <xdr:nvSpPr>
        <xdr:cNvPr id="30864" name="Rectangle 359"/>
        <xdr:cNvSpPr>
          <a:spLocks noChangeArrowheads="1"/>
        </xdr:cNvSpPr>
      </xdr:nvSpPr>
      <xdr:spPr bwMode="auto">
        <a:xfrm>
          <a:off x="3305175" y="7429500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123825</xdr:colOff>
      <xdr:row>45</xdr:row>
      <xdr:rowOff>142875</xdr:rowOff>
    </xdr:from>
    <xdr:to>
      <xdr:col>21</xdr:col>
      <xdr:colOff>19050</xdr:colOff>
      <xdr:row>46</xdr:row>
      <xdr:rowOff>85725</xdr:rowOff>
    </xdr:to>
    <xdr:sp macro="" textlink="">
      <xdr:nvSpPr>
        <xdr:cNvPr id="30865" name="Rectangle 360"/>
        <xdr:cNvSpPr>
          <a:spLocks noChangeArrowheads="1"/>
        </xdr:cNvSpPr>
      </xdr:nvSpPr>
      <xdr:spPr bwMode="auto">
        <a:xfrm>
          <a:off x="3743325" y="7429500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47625</xdr:colOff>
      <xdr:row>45</xdr:row>
      <xdr:rowOff>123825</xdr:rowOff>
    </xdr:from>
    <xdr:to>
      <xdr:col>4</xdr:col>
      <xdr:colOff>85725</xdr:colOff>
      <xdr:row>46</xdr:row>
      <xdr:rowOff>66675</xdr:rowOff>
    </xdr:to>
    <xdr:sp macro="" textlink="">
      <xdr:nvSpPr>
        <xdr:cNvPr id="30866" name="Rectangle 361"/>
        <xdr:cNvSpPr>
          <a:spLocks noChangeArrowheads="1"/>
        </xdr:cNvSpPr>
      </xdr:nvSpPr>
      <xdr:spPr bwMode="auto">
        <a:xfrm>
          <a:off x="771525" y="7410450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57150</xdr:colOff>
      <xdr:row>45</xdr:row>
      <xdr:rowOff>133350</xdr:rowOff>
    </xdr:from>
    <xdr:to>
      <xdr:col>15</xdr:col>
      <xdr:colOff>95250</xdr:colOff>
      <xdr:row>46</xdr:row>
      <xdr:rowOff>76200</xdr:rowOff>
    </xdr:to>
    <xdr:sp macro="" textlink="">
      <xdr:nvSpPr>
        <xdr:cNvPr id="30867" name="Rectangle 362"/>
        <xdr:cNvSpPr>
          <a:spLocks noChangeArrowheads="1"/>
        </xdr:cNvSpPr>
      </xdr:nvSpPr>
      <xdr:spPr bwMode="auto">
        <a:xfrm>
          <a:off x="2771775" y="74199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85725</xdr:colOff>
      <xdr:row>45</xdr:row>
      <xdr:rowOff>133350</xdr:rowOff>
    </xdr:from>
    <xdr:to>
      <xdr:col>16</xdr:col>
      <xdr:colOff>123825</xdr:colOff>
      <xdr:row>46</xdr:row>
      <xdr:rowOff>76200</xdr:rowOff>
    </xdr:to>
    <xdr:sp macro="" textlink="">
      <xdr:nvSpPr>
        <xdr:cNvPr id="30868" name="Rectangle 363"/>
        <xdr:cNvSpPr>
          <a:spLocks noChangeArrowheads="1"/>
        </xdr:cNvSpPr>
      </xdr:nvSpPr>
      <xdr:spPr bwMode="auto">
        <a:xfrm>
          <a:off x="2981325" y="74199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45</xdr:row>
      <xdr:rowOff>133350</xdr:rowOff>
    </xdr:from>
    <xdr:to>
      <xdr:col>22</xdr:col>
      <xdr:colOff>142875</xdr:colOff>
      <xdr:row>46</xdr:row>
      <xdr:rowOff>76200</xdr:rowOff>
    </xdr:to>
    <xdr:sp macro="" textlink="">
      <xdr:nvSpPr>
        <xdr:cNvPr id="30869" name="Rectangle 364"/>
        <xdr:cNvSpPr>
          <a:spLocks noChangeArrowheads="1"/>
        </xdr:cNvSpPr>
      </xdr:nvSpPr>
      <xdr:spPr bwMode="auto">
        <a:xfrm>
          <a:off x="4086225" y="74199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45</xdr:row>
      <xdr:rowOff>133350</xdr:rowOff>
    </xdr:from>
    <xdr:to>
      <xdr:col>24</xdr:col>
      <xdr:colOff>38100</xdr:colOff>
      <xdr:row>46</xdr:row>
      <xdr:rowOff>76200</xdr:rowOff>
    </xdr:to>
    <xdr:sp macro="" textlink="">
      <xdr:nvSpPr>
        <xdr:cNvPr id="30870" name="Rectangle 365"/>
        <xdr:cNvSpPr>
          <a:spLocks noChangeArrowheads="1"/>
        </xdr:cNvSpPr>
      </xdr:nvSpPr>
      <xdr:spPr bwMode="auto">
        <a:xfrm>
          <a:off x="4343400" y="74199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19050</xdr:colOff>
      <xdr:row>45</xdr:row>
      <xdr:rowOff>133350</xdr:rowOff>
    </xdr:from>
    <xdr:to>
      <xdr:col>26</xdr:col>
      <xdr:colOff>95250</xdr:colOff>
      <xdr:row>46</xdr:row>
      <xdr:rowOff>76200</xdr:rowOff>
    </xdr:to>
    <xdr:sp macro="" textlink="">
      <xdr:nvSpPr>
        <xdr:cNvPr id="30871" name="Rectangle 366"/>
        <xdr:cNvSpPr>
          <a:spLocks noChangeArrowheads="1"/>
        </xdr:cNvSpPr>
      </xdr:nvSpPr>
      <xdr:spPr bwMode="auto">
        <a:xfrm>
          <a:off x="4724400" y="74199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85725</xdr:colOff>
      <xdr:row>45</xdr:row>
      <xdr:rowOff>133350</xdr:rowOff>
    </xdr:from>
    <xdr:to>
      <xdr:col>28</xdr:col>
      <xdr:colOff>161925</xdr:colOff>
      <xdr:row>46</xdr:row>
      <xdr:rowOff>76200</xdr:rowOff>
    </xdr:to>
    <xdr:sp macro="" textlink="">
      <xdr:nvSpPr>
        <xdr:cNvPr id="30872" name="Rectangle 367"/>
        <xdr:cNvSpPr>
          <a:spLocks noChangeArrowheads="1"/>
        </xdr:cNvSpPr>
      </xdr:nvSpPr>
      <xdr:spPr bwMode="auto">
        <a:xfrm>
          <a:off x="5153025" y="74199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152400</xdr:colOff>
      <xdr:row>45</xdr:row>
      <xdr:rowOff>123825</xdr:rowOff>
    </xdr:from>
    <xdr:to>
      <xdr:col>31</xdr:col>
      <xdr:colOff>76200</xdr:colOff>
      <xdr:row>46</xdr:row>
      <xdr:rowOff>66675</xdr:rowOff>
    </xdr:to>
    <xdr:sp macro="" textlink="">
      <xdr:nvSpPr>
        <xdr:cNvPr id="30873" name="Rectangle 368"/>
        <xdr:cNvSpPr>
          <a:spLocks noChangeArrowheads="1"/>
        </xdr:cNvSpPr>
      </xdr:nvSpPr>
      <xdr:spPr bwMode="auto">
        <a:xfrm>
          <a:off x="5581650" y="74104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</xdr:colOff>
      <xdr:row>45</xdr:row>
      <xdr:rowOff>95250</xdr:rowOff>
    </xdr:from>
    <xdr:to>
      <xdr:col>15</xdr:col>
      <xdr:colOff>114300</xdr:colOff>
      <xdr:row>45</xdr:row>
      <xdr:rowOff>123825</xdr:rowOff>
    </xdr:to>
    <xdr:sp macro="" textlink="">
      <xdr:nvSpPr>
        <xdr:cNvPr id="30874" name="Rectangle 369"/>
        <xdr:cNvSpPr>
          <a:spLocks noChangeArrowheads="1"/>
        </xdr:cNvSpPr>
      </xdr:nvSpPr>
      <xdr:spPr bwMode="auto">
        <a:xfrm>
          <a:off x="781050" y="7381875"/>
          <a:ext cx="2047875" cy="28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76200</xdr:colOff>
      <xdr:row>45</xdr:row>
      <xdr:rowOff>95250</xdr:rowOff>
    </xdr:from>
    <xdr:to>
      <xdr:col>22</xdr:col>
      <xdr:colOff>152400</xdr:colOff>
      <xdr:row>45</xdr:row>
      <xdr:rowOff>123825</xdr:rowOff>
    </xdr:to>
    <xdr:sp macro="" textlink="">
      <xdr:nvSpPr>
        <xdr:cNvPr id="30875" name="Rectangle 370"/>
        <xdr:cNvSpPr>
          <a:spLocks noChangeArrowheads="1"/>
        </xdr:cNvSpPr>
      </xdr:nvSpPr>
      <xdr:spPr bwMode="auto">
        <a:xfrm>
          <a:off x="2971800" y="7381875"/>
          <a:ext cx="1162050" cy="28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19050</xdr:colOff>
      <xdr:row>45</xdr:row>
      <xdr:rowOff>85725</xdr:rowOff>
    </xdr:from>
    <xdr:to>
      <xdr:col>31</xdr:col>
      <xdr:colOff>9525</xdr:colOff>
      <xdr:row>45</xdr:row>
      <xdr:rowOff>114300</xdr:rowOff>
    </xdr:to>
    <xdr:sp macro="" textlink="">
      <xdr:nvSpPr>
        <xdr:cNvPr id="30876" name="Rectangle 371"/>
        <xdr:cNvSpPr>
          <a:spLocks noChangeArrowheads="1"/>
        </xdr:cNvSpPr>
      </xdr:nvSpPr>
      <xdr:spPr bwMode="auto">
        <a:xfrm>
          <a:off x="4362450" y="7372350"/>
          <a:ext cx="1257300" cy="28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38100</xdr:colOff>
      <xdr:row>21</xdr:row>
      <xdr:rowOff>38100</xdr:rowOff>
    </xdr:from>
    <xdr:to>
      <xdr:col>29</xdr:col>
      <xdr:colOff>161925</xdr:colOff>
      <xdr:row>34</xdr:row>
      <xdr:rowOff>19050</xdr:rowOff>
    </xdr:to>
    <xdr:cxnSp macro="">
      <xdr:nvCxnSpPr>
        <xdr:cNvPr id="30877" name="AutoShape 483"/>
        <xdr:cNvCxnSpPr>
          <a:cxnSpLocks noChangeShapeType="1"/>
        </xdr:cNvCxnSpPr>
      </xdr:nvCxnSpPr>
      <xdr:spPr bwMode="auto">
        <a:xfrm flipH="1">
          <a:off x="4743450" y="3438525"/>
          <a:ext cx="666750" cy="2085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29</xdr:col>
      <xdr:colOff>133350</xdr:colOff>
      <xdr:row>21</xdr:row>
      <xdr:rowOff>19050</xdr:rowOff>
    </xdr:from>
    <xdr:to>
      <xdr:col>31</xdr:col>
      <xdr:colOff>66675</xdr:colOff>
      <xdr:row>21</xdr:row>
      <xdr:rowOff>114300</xdr:rowOff>
    </xdr:to>
    <xdr:sp macro="" textlink="">
      <xdr:nvSpPr>
        <xdr:cNvPr id="30878" name="Line 484"/>
        <xdr:cNvSpPr>
          <a:spLocks noChangeShapeType="1"/>
        </xdr:cNvSpPr>
      </xdr:nvSpPr>
      <xdr:spPr bwMode="auto">
        <a:xfrm>
          <a:off x="5381625" y="3419475"/>
          <a:ext cx="2952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</xdr:colOff>
      <xdr:row>33</xdr:row>
      <xdr:rowOff>133350</xdr:rowOff>
    </xdr:from>
    <xdr:to>
      <xdr:col>27</xdr:col>
      <xdr:colOff>133350</xdr:colOff>
      <xdr:row>34</xdr:row>
      <xdr:rowOff>66675</xdr:rowOff>
    </xdr:to>
    <xdr:sp macro="" textlink="">
      <xdr:nvSpPr>
        <xdr:cNvPr id="30879" name="Line 485"/>
        <xdr:cNvSpPr>
          <a:spLocks noChangeShapeType="1"/>
        </xdr:cNvSpPr>
      </xdr:nvSpPr>
      <xdr:spPr bwMode="auto">
        <a:xfrm>
          <a:off x="4724400" y="5476875"/>
          <a:ext cx="2952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161925</xdr:colOff>
      <xdr:row>26</xdr:row>
      <xdr:rowOff>28575</xdr:rowOff>
    </xdr:from>
    <xdr:to>
      <xdr:col>16</xdr:col>
      <xdr:colOff>85725</xdr:colOff>
      <xdr:row>33</xdr:row>
      <xdr:rowOff>123825</xdr:rowOff>
    </xdr:to>
    <xdr:cxnSp macro="">
      <xdr:nvCxnSpPr>
        <xdr:cNvPr id="30880" name="AutoShape 486"/>
        <xdr:cNvCxnSpPr>
          <a:cxnSpLocks noChangeShapeType="1"/>
        </xdr:cNvCxnSpPr>
      </xdr:nvCxnSpPr>
      <xdr:spPr bwMode="auto">
        <a:xfrm flipH="1">
          <a:off x="2333625" y="4238625"/>
          <a:ext cx="647700" cy="12287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16</xdr:col>
      <xdr:colOff>85725</xdr:colOff>
      <xdr:row>26</xdr:row>
      <xdr:rowOff>85725</xdr:rowOff>
    </xdr:from>
    <xdr:to>
      <xdr:col>18</xdr:col>
      <xdr:colOff>0</xdr:colOff>
      <xdr:row>27</xdr:row>
      <xdr:rowOff>57150</xdr:rowOff>
    </xdr:to>
    <xdr:sp macro="" textlink="">
      <xdr:nvSpPr>
        <xdr:cNvPr id="30881" name="Line 487"/>
        <xdr:cNvSpPr>
          <a:spLocks noChangeShapeType="1"/>
        </xdr:cNvSpPr>
      </xdr:nvSpPr>
      <xdr:spPr bwMode="auto">
        <a:xfrm>
          <a:off x="2981325" y="4295775"/>
          <a:ext cx="276225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19050</xdr:colOff>
      <xdr:row>33</xdr:row>
      <xdr:rowOff>114300</xdr:rowOff>
    </xdr:from>
    <xdr:to>
      <xdr:col>14</xdr:col>
      <xdr:colOff>114300</xdr:colOff>
      <xdr:row>34</xdr:row>
      <xdr:rowOff>85725</xdr:rowOff>
    </xdr:to>
    <xdr:sp macro="" textlink="">
      <xdr:nvSpPr>
        <xdr:cNvPr id="30882" name="Line 488"/>
        <xdr:cNvSpPr>
          <a:spLocks noChangeShapeType="1"/>
        </xdr:cNvSpPr>
      </xdr:nvSpPr>
      <xdr:spPr bwMode="auto">
        <a:xfrm>
          <a:off x="2371725" y="5457825"/>
          <a:ext cx="276225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85725</xdr:colOff>
      <xdr:row>41</xdr:row>
      <xdr:rowOff>152400</xdr:rowOff>
    </xdr:from>
    <xdr:to>
      <xdr:col>20</xdr:col>
      <xdr:colOff>9525</xdr:colOff>
      <xdr:row>41</xdr:row>
      <xdr:rowOff>152400</xdr:rowOff>
    </xdr:to>
    <xdr:cxnSp macro="">
      <xdr:nvCxnSpPr>
        <xdr:cNvPr id="30883" name="AutoShape 489"/>
        <xdr:cNvCxnSpPr>
          <a:cxnSpLocks noChangeShapeType="1"/>
        </xdr:cNvCxnSpPr>
      </xdr:nvCxnSpPr>
      <xdr:spPr bwMode="auto">
        <a:xfrm>
          <a:off x="3343275" y="6791325"/>
          <a:ext cx="2857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17</xdr:col>
      <xdr:colOff>0</xdr:colOff>
      <xdr:row>37</xdr:row>
      <xdr:rowOff>28575</xdr:rowOff>
    </xdr:from>
    <xdr:to>
      <xdr:col>17</xdr:col>
      <xdr:colOff>0</xdr:colOff>
      <xdr:row>40</xdr:row>
      <xdr:rowOff>85725</xdr:rowOff>
    </xdr:to>
    <xdr:cxnSp macro="">
      <xdr:nvCxnSpPr>
        <xdr:cNvPr id="30884" name="AutoShape 490"/>
        <xdr:cNvCxnSpPr>
          <a:cxnSpLocks noChangeShapeType="1"/>
        </xdr:cNvCxnSpPr>
      </xdr:nvCxnSpPr>
      <xdr:spPr bwMode="auto">
        <a:xfrm flipH="1">
          <a:off x="3076575" y="6019800"/>
          <a:ext cx="0" cy="5429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18</xdr:col>
      <xdr:colOff>76200</xdr:colOff>
      <xdr:row>40</xdr:row>
      <xdr:rowOff>104775</xdr:rowOff>
    </xdr:from>
    <xdr:to>
      <xdr:col>18</xdr:col>
      <xdr:colOff>76200</xdr:colOff>
      <xdr:row>44</xdr:row>
      <xdr:rowOff>95250</xdr:rowOff>
    </xdr:to>
    <xdr:sp macro="" textlink="">
      <xdr:nvSpPr>
        <xdr:cNvPr id="30885" name="Line 491"/>
        <xdr:cNvSpPr>
          <a:spLocks noChangeShapeType="1"/>
        </xdr:cNvSpPr>
      </xdr:nvSpPr>
      <xdr:spPr bwMode="auto">
        <a:xfrm>
          <a:off x="3333750" y="658177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40</xdr:row>
      <xdr:rowOff>76200</xdr:rowOff>
    </xdr:from>
    <xdr:to>
      <xdr:col>20</xdr:col>
      <xdr:colOff>0</xdr:colOff>
      <xdr:row>41</xdr:row>
      <xdr:rowOff>152400</xdr:rowOff>
    </xdr:to>
    <xdr:sp macro="" textlink="">
      <xdr:nvSpPr>
        <xdr:cNvPr id="30886" name="Line 492"/>
        <xdr:cNvSpPr>
          <a:spLocks noChangeShapeType="1"/>
        </xdr:cNvSpPr>
      </xdr:nvSpPr>
      <xdr:spPr bwMode="auto">
        <a:xfrm>
          <a:off x="3619500" y="65532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104775</xdr:colOff>
      <xdr:row>40</xdr:row>
      <xdr:rowOff>85725</xdr:rowOff>
    </xdr:from>
    <xdr:to>
      <xdr:col>18</xdr:col>
      <xdr:colOff>85725</xdr:colOff>
      <xdr:row>40</xdr:row>
      <xdr:rowOff>85725</xdr:rowOff>
    </xdr:to>
    <xdr:sp macro="" textlink="">
      <xdr:nvSpPr>
        <xdr:cNvPr id="30887" name="Line 493"/>
        <xdr:cNvSpPr>
          <a:spLocks noChangeShapeType="1"/>
        </xdr:cNvSpPr>
      </xdr:nvSpPr>
      <xdr:spPr bwMode="auto">
        <a:xfrm flipH="1" flipV="1">
          <a:off x="2638425" y="65627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114300</xdr:colOff>
      <xdr:row>37</xdr:row>
      <xdr:rowOff>28575</xdr:rowOff>
    </xdr:from>
    <xdr:to>
      <xdr:col>18</xdr:col>
      <xdr:colOff>76200</xdr:colOff>
      <xdr:row>37</xdr:row>
      <xdr:rowOff>28575</xdr:rowOff>
    </xdr:to>
    <xdr:sp macro="" textlink="">
      <xdr:nvSpPr>
        <xdr:cNvPr id="30888" name="Line 494"/>
        <xdr:cNvSpPr>
          <a:spLocks noChangeShapeType="1"/>
        </xdr:cNvSpPr>
      </xdr:nvSpPr>
      <xdr:spPr bwMode="auto">
        <a:xfrm flipH="1" flipV="1">
          <a:off x="3009900" y="60198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95250</xdr:colOff>
      <xdr:row>37</xdr:row>
      <xdr:rowOff>66675</xdr:rowOff>
    </xdr:from>
    <xdr:to>
      <xdr:col>19</xdr:col>
      <xdr:colOff>152400</xdr:colOff>
      <xdr:row>38</xdr:row>
      <xdr:rowOff>38100</xdr:rowOff>
    </xdr:to>
    <xdr:grpSp>
      <xdr:nvGrpSpPr>
        <xdr:cNvPr id="30889" name="Group 501"/>
        <xdr:cNvGrpSpPr>
          <a:grpSpLocks/>
        </xdr:cNvGrpSpPr>
      </xdr:nvGrpSpPr>
      <xdr:grpSpPr bwMode="auto">
        <a:xfrm>
          <a:off x="3352800" y="6057900"/>
          <a:ext cx="238125" cy="133350"/>
          <a:chOff x="352" y="635"/>
          <a:chExt cx="25" cy="14"/>
        </a:xfrm>
      </xdr:grpSpPr>
      <xdr:sp macro="" textlink="">
        <xdr:nvSpPr>
          <xdr:cNvPr id="30922" name="Rectangle 334"/>
          <xdr:cNvSpPr>
            <a:spLocks noChangeArrowheads="1"/>
          </xdr:cNvSpPr>
        </xdr:nvSpPr>
        <xdr:spPr bwMode="auto">
          <a:xfrm>
            <a:off x="352" y="635"/>
            <a:ext cx="11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923" name="Rectangle 500"/>
          <xdr:cNvSpPr>
            <a:spLocks noChangeArrowheads="1"/>
          </xdr:cNvSpPr>
        </xdr:nvSpPr>
        <xdr:spPr bwMode="auto">
          <a:xfrm>
            <a:off x="366" y="635"/>
            <a:ext cx="11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95250</xdr:colOff>
      <xdr:row>38</xdr:row>
      <xdr:rowOff>76200</xdr:rowOff>
    </xdr:from>
    <xdr:to>
      <xdr:col>19</xdr:col>
      <xdr:colOff>152400</xdr:colOff>
      <xdr:row>39</xdr:row>
      <xdr:rowOff>47625</xdr:rowOff>
    </xdr:to>
    <xdr:grpSp>
      <xdr:nvGrpSpPr>
        <xdr:cNvPr id="30890" name="Group 503"/>
        <xdr:cNvGrpSpPr>
          <a:grpSpLocks/>
        </xdr:cNvGrpSpPr>
      </xdr:nvGrpSpPr>
      <xdr:grpSpPr bwMode="auto">
        <a:xfrm>
          <a:off x="3352800" y="6229350"/>
          <a:ext cx="238125" cy="133350"/>
          <a:chOff x="352" y="635"/>
          <a:chExt cx="25" cy="14"/>
        </a:xfrm>
      </xdr:grpSpPr>
      <xdr:sp macro="" textlink="">
        <xdr:nvSpPr>
          <xdr:cNvPr id="30920" name="Rectangle 504"/>
          <xdr:cNvSpPr>
            <a:spLocks noChangeArrowheads="1"/>
          </xdr:cNvSpPr>
        </xdr:nvSpPr>
        <xdr:spPr bwMode="auto">
          <a:xfrm>
            <a:off x="352" y="635"/>
            <a:ext cx="11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921" name="Rectangle 505"/>
          <xdr:cNvSpPr>
            <a:spLocks noChangeArrowheads="1"/>
          </xdr:cNvSpPr>
        </xdr:nvSpPr>
        <xdr:spPr bwMode="auto">
          <a:xfrm>
            <a:off x="366" y="635"/>
            <a:ext cx="11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95250</xdr:colOff>
      <xdr:row>39</xdr:row>
      <xdr:rowOff>85725</xdr:rowOff>
    </xdr:from>
    <xdr:to>
      <xdr:col>19</xdr:col>
      <xdr:colOff>152400</xdr:colOff>
      <xdr:row>40</xdr:row>
      <xdr:rowOff>57150</xdr:rowOff>
    </xdr:to>
    <xdr:grpSp>
      <xdr:nvGrpSpPr>
        <xdr:cNvPr id="30891" name="Group 506"/>
        <xdr:cNvGrpSpPr>
          <a:grpSpLocks/>
        </xdr:cNvGrpSpPr>
      </xdr:nvGrpSpPr>
      <xdr:grpSpPr bwMode="auto">
        <a:xfrm>
          <a:off x="3352800" y="6400800"/>
          <a:ext cx="238125" cy="133350"/>
          <a:chOff x="352" y="635"/>
          <a:chExt cx="25" cy="14"/>
        </a:xfrm>
      </xdr:grpSpPr>
      <xdr:sp macro="" textlink="">
        <xdr:nvSpPr>
          <xdr:cNvPr id="30918" name="Rectangle 507"/>
          <xdr:cNvSpPr>
            <a:spLocks noChangeArrowheads="1"/>
          </xdr:cNvSpPr>
        </xdr:nvSpPr>
        <xdr:spPr bwMode="auto">
          <a:xfrm>
            <a:off x="352" y="635"/>
            <a:ext cx="11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919" name="Rectangle 508"/>
          <xdr:cNvSpPr>
            <a:spLocks noChangeArrowheads="1"/>
          </xdr:cNvSpPr>
        </xdr:nvSpPr>
        <xdr:spPr bwMode="auto">
          <a:xfrm>
            <a:off x="366" y="635"/>
            <a:ext cx="11" cy="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152400</xdr:colOff>
      <xdr:row>42</xdr:row>
      <xdr:rowOff>0</xdr:rowOff>
    </xdr:from>
    <xdr:to>
      <xdr:col>18</xdr:col>
      <xdr:colOff>57150</xdr:colOff>
      <xdr:row>42</xdr:row>
      <xdr:rowOff>0</xdr:rowOff>
    </xdr:to>
    <xdr:sp macro="" textlink="">
      <xdr:nvSpPr>
        <xdr:cNvPr id="30892" name="Line 509"/>
        <xdr:cNvSpPr>
          <a:spLocks noChangeShapeType="1"/>
        </xdr:cNvSpPr>
      </xdr:nvSpPr>
      <xdr:spPr bwMode="auto">
        <a:xfrm>
          <a:off x="2867025" y="68008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38100</xdr:colOff>
      <xdr:row>35</xdr:row>
      <xdr:rowOff>19050</xdr:rowOff>
    </xdr:from>
    <xdr:to>
      <xdr:col>27</xdr:col>
      <xdr:colOff>133350</xdr:colOff>
      <xdr:row>46</xdr:row>
      <xdr:rowOff>76200</xdr:rowOff>
    </xdr:to>
    <xdr:sp macro="" textlink="">
      <xdr:nvSpPr>
        <xdr:cNvPr id="30893" name="Rectangle 510"/>
        <xdr:cNvSpPr>
          <a:spLocks noChangeAspect="1" noChangeArrowheads="1"/>
        </xdr:cNvSpPr>
      </xdr:nvSpPr>
      <xdr:spPr bwMode="auto">
        <a:xfrm>
          <a:off x="4924425" y="5686425"/>
          <a:ext cx="95250" cy="1838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123825</xdr:colOff>
      <xdr:row>42</xdr:row>
      <xdr:rowOff>95250</xdr:rowOff>
    </xdr:from>
    <xdr:to>
      <xdr:col>30</xdr:col>
      <xdr:colOff>171450</xdr:colOff>
      <xdr:row>43</xdr:row>
      <xdr:rowOff>0</xdr:rowOff>
    </xdr:to>
    <xdr:sp macro="" textlink="">
      <xdr:nvSpPr>
        <xdr:cNvPr id="30894" name="Rectangle 511"/>
        <xdr:cNvSpPr>
          <a:spLocks noChangeArrowheads="1"/>
        </xdr:cNvSpPr>
      </xdr:nvSpPr>
      <xdr:spPr bwMode="auto">
        <a:xfrm>
          <a:off x="5010150" y="6896100"/>
          <a:ext cx="590550" cy="66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42</xdr:row>
      <xdr:rowOff>95250</xdr:rowOff>
    </xdr:from>
    <xdr:to>
      <xdr:col>27</xdr:col>
      <xdr:colOff>57150</xdr:colOff>
      <xdr:row>43</xdr:row>
      <xdr:rowOff>0</xdr:rowOff>
    </xdr:to>
    <xdr:sp macro="" textlink="">
      <xdr:nvSpPr>
        <xdr:cNvPr id="30895" name="Rectangle 512"/>
        <xdr:cNvSpPr>
          <a:spLocks noChangeArrowheads="1"/>
        </xdr:cNvSpPr>
      </xdr:nvSpPr>
      <xdr:spPr bwMode="auto">
        <a:xfrm>
          <a:off x="4352925" y="6896100"/>
          <a:ext cx="590550" cy="66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161925</xdr:colOff>
      <xdr:row>43</xdr:row>
      <xdr:rowOff>0</xdr:rowOff>
    </xdr:from>
    <xdr:to>
      <xdr:col>27</xdr:col>
      <xdr:colOff>76200</xdr:colOff>
      <xdr:row>46</xdr:row>
      <xdr:rowOff>57150</xdr:rowOff>
    </xdr:to>
    <xdr:sp macro="" textlink="">
      <xdr:nvSpPr>
        <xdr:cNvPr id="30896" name="AutoShape 513"/>
        <xdr:cNvSpPr>
          <a:spLocks noChangeArrowheads="1"/>
        </xdr:cNvSpPr>
      </xdr:nvSpPr>
      <xdr:spPr bwMode="auto">
        <a:xfrm flipH="1">
          <a:off x="4324350" y="6962775"/>
          <a:ext cx="638175" cy="542925"/>
        </a:xfrm>
        <a:prstGeom prst="parallelogram">
          <a:avLst>
            <a:gd name="adj" fmla="val 10059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104775</xdr:colOff>
      <xdr:row>43</xdr:row>
      <xdr:rowOff>0</xdr:rowOff>
    </xdr:from>
    <xdr:to>
      <xdr:col>30</xdr:col>
      <xdr:colOff>171450</xdr:colOff>
      <xdr:row>46</xdr:row>
      <xdr:rowOff>57150</xdr:rowOff>
    </xdr:to>
    <xdr:sp macro="" textlink="">
      <xdr:nvSpPr>
        <xdr:cNvPr id="30897" name="AutoShape 514"/>
        <xdr:cNvSpPr>
          <a:spLocks noChangeArrowheads="1"/>
        </xdr:cNvSpPr>
      </xdr:nvSpPr>
      <xdr:spPr bwMode="auto">
        <a:xfrm>
          <a:off x="4991100" y="6962775"/>
          <a:ext cx="609600" cy="542925"/>
        </a:xfrm>
        <a:prstGeom prst="parallelogram">
          <a:avLst>
            <a:gd name="adj" fmla="val 960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35</xdr:row>
      <xdr:rowOff>85725</xdr:rowOff>
    </xdr:from>
    <xdr:to>
      <xdr:col>31</xdr:col>
      <xdr:colOff>0</xdr:colOff>
      <xdr:row>37</xdr:row>
      <xdr:rowOff>76200</xdr:rowOff>
    </xdr:to>
    <xdr:grpSp>
      <xdr:nvGrpSpPr>
        <xdr:cNvPr id="30898" name="Group 523"/>
        <xdr:cNvGrpSpPr>
          <a:grpSpLocks/>
        </xdr:cNvGrpSpPr>
      </xdr:nvGrpSpPr>
      <xdr:grpSpPr bwMode="auto">
        <a:xfrm>
          <a:off x="4343400" y="5753100"/>
          <a:ext cx="1266825" cy="314325"/>
          <a:chOff x="456" y="604"/>
          <a:chExt cx="133" cy="33"/>
        </a:xfrm>
      </xdr:grpSpPr>
      <xdr:sp macro="" textlink="">
        <xdr:nvSpPr>
          <xdr:cNvPr id="30910" name="Rectangle 515"/>
          <xdr:cNvSpPr>
            <a:spLocks noChangeArrowheads="1"/>
          </xdr:cNvSpPr>
        </xdr:nvSpPr>
        <xdr:spPr bwMode="auto">
          <a:xfrm>
            <a:off x="527" y="630"/>
            <a:ext cx="62" cy="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911" name="Rectangle 516"/>
          <xdr:cNvSpPr>
            <a:spLocks noChangeArrowheads="1"/>
          </xdr:cNvSpPr>
        </xdr:nvSpPr>
        <xdr:spPr bwMode="auto">
          <a:xfrm>
            <a:off x="456" y="629"/>
            <a:ext cx="62" cy="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30912" name="Group 519"/>
          <xdr:cNvGrpSpPr>
            <a:grpSpLocks/>
          </xdr:cNvGrpSpPr>
        </xdr:nvGrpSpPr>
        <xdr:grpSpPr bwMode="auto">
          <a:xfrm>
            <a:off x="524" y="604"/>
            <a:ext cx="65" cy="25"/>
            <a:chOff x="524" y="604"/>
            <a:chExt cx="65" cy="25"/>
          </a:xfrm>
        </xdr:grpSpPr>
        <xdr:sp macro="" textlink="">
          <xdr:nvSpPr>
            <xdr:cNvPr id="30916" name="AutoShape 517"/>
            <xdr:cNvSpPr>
              <a:spLocks noChangeArrowheads="1"/>
            </xdr:cNvSpPr>
          </xdr:nvSpPr>
          <xdr:spPr bwMode="auto">
            <a:xfrm>
              <a:off x="556" y="604"/>
              <a:ext cx="33" cy="25"/>
            </a:xfrm>
            <a:prstGeom prst="parallelogram">
              <a:avLst>
                <a:gd name="adj" fmla="val 95999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17" name="AutoShape 518"/>
            <xdr:cNvSpPr>
              <a:spLocks noChangeArrowheads="1"/>
            </xdr:cNvSpPr>
          </xdr:nvSpPr>
          <xdr:spPr bwMode="auto">
            <a:xfrm flipH="1">
              <a:off x="524" y="604"/>
              <a:ext cx="33" cy="25"/>
            </a:xfrm>
            <a:prstGeom prst="parallelogram">
              <a:avLst>
                <a:gd name="adj" fmla="val 95999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30913" name="Group 520"/>
          <xdr:cNvGrpSpPr>
            <a:grpSpLocks/>
          </xdr:cNvGrpSpPr>
        </xdr:nvGrpSpPr>
        <xdr:grpSpPr bwMode="auto">
          <a:xfrm>
            <a:off x="456" y="604"/>
            <a:ext cx="65" cy="25"/>
            <a:chOff x="524" y="604"/>
            <a:chExt cx="65" cy="25"/>
          </a:xfrm>
        </xdr:grpSpPr>
        <xdr:sp macro="" textlink="">
          <xdr:nvSpPr>
            <xdr:cNvPr id="30914" name="AutoShape 521"/>
            <xdr:cNvSpPr>
              <a:spLocks noChangeArrowheads="1"/>
            </xdr:cNvSpPr>
          </xdr:nvSpPr>
          <xdr:spPr bwMode="auto">
            <a:xfrm>
              <a:off x="556" y="604"/>
              <a:ext cx="33" cy="25"/>
            </a:xfrm>
            <a:prstGeom prst="parallelogram">
              <a:avLst>
                <a:gd name="adj" fmla="val 95999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15" name="AutoShape 522"/>
            <xdr:cNvSpPr>
              <a:spLocks noChangeArrowheads="1"/>
            </xdr:cNvSpPr>
          </xdr:nvSpPr>
          <xdr:spPr bwMode="auto">
            <a:xfrm flipH="1">
              <a:off x="524" y="604"/>
              <a:ext cx="33" cy="25"/>
            </a:xfrm>
            <a:prstGeom prst="parallelogram">
              <a:avLst>
                <a:gd name="adj" fmla="val 95999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22</xdr:col>
      <xdr:colOff>95250</xdr:colOff>
      <xdr:row>39</xdr:row>
      <xdr:rowOff>85725</xdr:rowOff>
    </xdr:from>
    <xdr:to>
      <xdr:col>24</xdr:col>
      <xdr:colOff>123825</xdr:colOff>
      <xdr:row>41</xdr:row>
      <xdr:rowOff>85725</xdr:rowOff>
    </xdr:to>
    <xdr:sp macro="" textlink="">
      <xdr:nvSpPr>
        <xdr:cNvPr id="13837" name="AutoShape 525"/>
        <xdr:cNvSpPr>
          <a:spLocks/>
        </xdr:cNvSpPr>
      </xdr:nvSpPr>
      <xdr:spPr bwMode="auto">
        <a:xfrm>
          <a:off x="4076700" y="64008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60977"/>
            <a:gd name="adj5" fmla="val 0"/>
            <a:gd name="adj6" fmla="val -10975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</a:t>
          </a:r>
        </a:p>
      </xdr:txBody>
    </xdr:sp>
    <xdr:clientData/>
  </xdr:twoCellAnchor>
  <xdr:twoCellAnchor>
    <xdr:from>
      <xdr:col>32</xdr:col>
      <xdr:colOff>19050</xdr:colOff>
      <xdr:row>38</xdr:row>
      <xdr:rowOff>0</xdr:rowOff>
    </xdr:from>
    <xdr:to>
      <xdr:col>34</xdr:col>
      <xdr:colOff>47625</xdr:colOff>
      <xdr:row>40</xdr:row>
      <xdr:rowOff>0</xdr:rowOff>
    </xdr:to>
    <xdr:sp macro="" textlink="">
      <xdr:nvSpPr>
        <xdr:cNvPr id="13838" name="AutoShape 526"/>
        <xdr:cNvSpPr>
          <a:spLocks/>
        </xdr:cNvSpPr>
      </xdr:nvSpPr>
      <xdr:spPr bwMode="auto">
        <a:xfrm>
          <a:off x="5810250" y="615315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53657"/>
            <a:gd name="adj5" fmla="val -35296"/>
            <a:gd name="adj6" fmla="val -9512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xdr:txBody>
    </xdr:sp>
    <xdr:clientData/>
  </xdr:twoCellAnchor>
  <xdr:twoCellAnchor>
    <xdr:from>
      <xdr:col>29</xdr:col>
      <xdr:colOff>171450</xdr:colOff>
      <xdr:row>40</xdr:row>
      <xdr:rowOff>57150</xdr:rowOff>
    </xdr:from>
    <xdr:to>
      <xdr:col>32</xdr:col>
      <xdr:colOff>19050</xdr:colOff>
      <xdr:row>42</xdr:row>
      <xdr:rowOff>57150</xdr:rowOff>
    </xdr:to>
    <xdr:sp macro="" textlink="">
      <xdr:nvSpPr>
        <xdr:cNvPr id="13839" name="AutoShape 527"/>
        <xdr:cNvSpPr>
          <a:spLocks/>
        </xdr:cNvSpPr>
      </xdr:nvSpPr>
      <xdr:spPr bwMode="auto">
        <a:xfrm>
          <a:off x="5419725" y="653415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60977"/>
            <a:gd name="adj5" fmla="val -11764"/>
            <a:gd name="adj6" fmla="val -11219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xdr:txBody>
    </xdr:sp>
    <xdr:clientData/>
  </xdr:twoCellAnchor>
  <xdr:twoCellAnchor>
    <xdr:from>
      <xdr:col>32</xdr:col>
      <xdr:colOff>76200</xdr:colOff>
      <xdr:row>43</xdr:row>
      <xdr:rowOff>133350</xdr:rowOff>
    </xdr:from>
    <xdr:to>
      <xdr:col>34</xdr:col>
      <xdr:colOff>104775</xdr:colOff>
      <xdr:row>45</xdr:row>
      <xdr:rowOff>133350</xdr:rowOff>
    </xdr:to>
    <xdr:sp macro="" textlink="">
      <xdr:nvSpPr>
        <xdr:cNvPr id="13840" name="AutoShape 528"/>
        <xdr:cNvSpPr>
          <a:spLocks/>
        </xdr:cNvSpPr>
      </xdr:nvSpPr>
      <xdr:spPr bwMode="auto">
        <a:xfrm>
          <a:off x="5867400" y="709612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60977"/>
            <a:gd name="adj5" fmla="val 0"/>
            <a:gd name="adj6" fmla="val -10975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21</xdr:col>
      <xdr:colOff>38100</xdr:colOff>
      <xdr:row>37</xdr:row>
      <xdr:rowOff>0</xdr:rowOff>
    </xdr:from>
    <xdr:to>
      <xdr:col>23</xdr:col>
      <xdr:colOff>66675</xdr:colOff>
      <xdr:row>39</xdr:row>
      <xdr:rowOff>0</xdr:rowOff>
    </xdr:to>
    <xdr:sp macro="" textlink="">
      <xdr:nvSpPr>
        <xdr:cNvPr id="13841" name="AutoShape 529"/>
        <xdr:cNvSpPr>
          <a:spLocks/>
        </xdr:cNvSpPr>
      </xdr:nvSpPr>
      <xdr:spPr bwMode="auto">
        <a:xfrm>
          <a:off x="3838575" y="5991225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39023"/>
            <a:gd name="adj5" fmla="val -41176"/>
            <a:gd name="adj6" fmla="val 1658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xdr:txBody>
    </xdr:sp>
    <xdr:clientData/>
  </xdr:twoCellAnchor>
  <xdr:twoCellAnchor>
    <xdr:from>
      <xdr:col>21</xdr:col>
      <xdr:colOff>19050</xdr:colOff>
      <xdr:row>42</xdr:row>
      <xdr:rowOff>95250</xdr:rowOff>
    </xdr:from>
    <xdr:to>
      <xdr:col>23</xdr:col>
      <xdr:colOff>47625</xdr:colOff>
      <xdr:row>44</xdr:row>
      <xdr:rowOff>95250</xdr:rowOff>
    </xdr:to>
    <xdr:sp macro="" textlink="">
      <xdr:nvSpPr>
        <xdr:cNvPr id="13842" name="AutoShape 530"/>
        <xdr:cNvSpPr>
          <a:spLocks/>
        </xdr:cNvSpPr>
      </xdr:nvSpPr>
      <xdr:spPr bwMode="auto">
        <a:xfrm>
          <a:off x="3819525" y="68961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26829"/>
            <a:gd name="adj5" fmla="val -97060"/>
            <a:gd name="adj6" fmla="val -3658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</a:t>
          </a:r>
        </a:p>
      </xdr:txBody>
    </xdr:sp>
    <xdr:clientData/>
  </xdr:twoCellAnchor>
  <xdr:twoCellAnchor>
    <xdr:from>
      <xdr:col>14</xdr:col>
      <xdr:colOff>161925</xdr:colOff>
      <xdr:row>34</xdr:row>
      <xdr:rowOff>76200</xdr:rowOff>
    </xdr:from>
    <xdr:to>
      <xdr:col>17</xdr:col>
      <xdr:colOff>9525</xdr:colOff>
      <xdr:row>36</xdr:row>
      <xdr:rowOff>76200</xdr:rowOff>
    </xdr:to>
    <xdr:sp macro="" textlink="">
      <xdr:nvSpPr>
        <xdr:cNvPr id="13843" name="AutoShape 531"/>
        <xdr:cNvSpPr>
          <a:spLocks/>
        </xdr:cNvSpPr>
      </xdr:nvSpPr>
      <xdr:spPr bwMode="auto">
        <a:xfrm>
          <a:off x="2695575" y="5581650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56097"/>
            <a:gd name="adj5" fmla="val 129412"/>
            <a:gd name="adj6" fmla="val 2024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</a:t>
          </a:r>
        </a:p>
      </xdr:txBody>
    </xdr:sp>
    <xdr:clientData/>
  </xdr:twoCellAnchor>
  <xdr:twoCellAnchor>
    <xdr:from>
      <xdr:col>12</xdr:col>
      <xdr:colOff>133350</xdr:colOff>
      <xdr:row>37</xdr:row>
      <xdr:rowOff>57150</xdr:rowOff>
    </xdr:from>
    <xdr:to>
      <xdr:col>14</xdr:col>
      <xdr:colOff>161925</xdr:colOff>
      <xdr:row>39</xdr:row>
      <xdr:rowOff>57150</xdr:rowOff>
    </xdr:to>
    <xdr:sp macro="" textlink="">
      <xdr:nvSpPr>
        <xdr:cNvPr id="13844" name="AutoShape 532"/>
        <xdr:cNvSpPr>
          <a:spLocks/>
        </xdr:cNvSpPr>
      </xdr:nvSpPr>
      <xdr:spPr bwMode="auto">
        <a:xfrm>
          <a:off x="2305050" y="6048375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90245"/>
            <a:gd name="adj5" fmla="val 102940"/>
            <a:gd name="adj6" fmla="val 28048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</a:t>
          </a:r>
        </a:p>
      </xdr:txBody>
    </xdr:sp>
    <xdr:clientData/>
  </xdr:twoCellAnchor>
  <xdr:twoCellAnchor>
    <xdr:from>
      <xdr:col>14</xdr:col>
      <xdr:colOff>161925</xdr:colOff>
      <xdr:row>40</xdr:row>
      <xdr:rowOff>85725</xdr:rowOff>
    </xdr:from>
    <xdr:to>
      <xdr:col>14</xdr:col>
      <xdr:colOff>161925</xdr:colOff>
      <xdr:row>45</xdr:row>
      <xdr:rowOff>95250</xdr:rowOff>
    </xdr:to>
    <xdr:cxnSp macro="">
      <xdr:nvCxnSpPr>
        <xdr:cNvPr id="30907" name="AutoShape 533"/>
        <xdr:cNvCxnSpPr>
          <a:cxnSpLocks noChangeShapeType="1"/>
        </xdr:cNvCxnSpPr>
      </xdr:nvCxnSpPr>
      <xdr:spPr bwMode="auto">
        <a:xfrm flipH="1">
          <a:off x="2695575" y="6562725"/>
          <a:ext cx="0" cy="8191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16</xdr:col>
      <xdr:colOff>47625</xdr:colOff>
      <xdr:row>44</xdr:row>
      <xdr:rowOff>0</xdr:rowOff>
    </xdr:from>
    <xdr:to>
      <xdr:col>18</xdr:col>
      <xdr:colOff>114300</xdr:colOff>
      <xdr:row>44</xdr:row>
      <xdr:rowOff>0</xdr:rowOff>
    </xdr:to>
    <xdr:cxnSp macro="">
      <xdr:nvCxnSpPr>
        <xdr:cNvPr id="30908" name="AutoShape 534"/>
        <xdr:cNvCxnSpPr>
          <a:cxnSpLocks noChangeShapeType="1"/>
        </xdr:cNvCxnSpPr>
      </xdr:nvCxnSpPr>
      <xdr:spPr bwMode="auto">
        <a:xfrm>
          <a:off x="2943225" y="7124700"/>
          <a:ext cx="428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25</xdr:col>
      <xdr:colOff>9525</xdr:colOff>
      <xdr:row>38</xdr:row>
      <xdr:rowOff>28575</xdr:rowOff>
    </xdr:from>
    <xdr:to>
      <xdr:col>27</xdr:col>
      <xdr:colOff>38100</xdr:colOff>
      <xdr:row>40</xdr:row>
      <xdr:rowOff>28575</xdr:rowOff>
    </xdr:to>
    <xdr:sp macro="" textlink="">
      <xdr:nvSpPr>
        <xdr:cNvPr id="13849" name="AutoShape 537"/>
        <xdr:cNvSpPr>
          <a:spLocks/>
        </xdr:cNvSpPr>
      </xdr:nvSpPr>
      <xdr:spPr bwMode="auto">
        <a:xfrm>
          <a:off x="4533900" y="618172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29269"/>
            <a:gd name="adj5" fmla="val 8824"/>
            <a:gd name="adj6" fmla="val -3902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37</xdr:row>
      <xdr:rowOff>66675</xdr:rowOff>
    </xdr:from>
    <xdr:to>
      <xdr:col>25</xdr:col>
      <xdr:colOff>123825</xdr:colOff>
      <xdr:row>43</xdr:row>
      <xdr:rowOff>28575</xdr:rowOff>
    </xdr:to>
    <xdr:sp macro="" textlink="">
      <xdr:nvSpPr>
        <xdr:cNvPr id="25010" name="Rectangle 412"/>
        <xdr:cNvSpPr>
          <a:spLocks noChangeArrowheads="1"/>
        </xdr:cNvSpPr>
      </xdr:nvSpPr>
      <xdr:spPr bwMode="auto">
        <a:xfrm>
          <a:off x="3857625" y="6115050"/>
          <a:ext cx="790575" cy="933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42</xdr:row>
      <xdr:rowOff>133350</xdr:rowOff>
    </xdr:from>
    <xdr:to>
      <xdr:col>12</xdr:col>
      <xdr:colOff>57150</xdr:colOff>
      <xdr:row>43</xdr:row>
      <xdr:rowOff>38100</xdr:rowOff>
    </xdr:to>
    <xdr:sp macro="" textlink="">
      <xdr:nvSpPr>
        <xdr:cNvPr id="25011" name="Rectangle 409"/>
        <xdr:cNvSpPr>
          <a:spLocks noChangeArrowheads="1"/>
        </xdr:cNvSpPr>
      </xdr:nvSpPr>
      <xdr:spPr bwMode="auto">
        <a:xfrm>
          <a:off x="1638300" y="6991350"/>
          <a:ext cx="590550" cy="66675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76200</xdr:colOff>
      <xdr:row>42</xdr:row>
      <xdr:rowOff>133350</xdr:rowOff>
    </xdr:from>
    <xdr:to>
      <xdr:col>8</xdr:col>
      <xdr:colOff>123825</xdr:colOff>
      <xdr:row>43</xdr:row>
      <xdr:rowOff>38100</xdr:rowOff>
    </xdr:to>
    <xdr:sp macro="" textlink="">
      <xdr:nvSpPr>
        <xdr:cNvPr id="25012" name="Rectangle 408"/>
        <xdr:cNvSpPr>
          <a:spLocks noChangeArrowheads="1"/>
        </xdr:cNvSpPr>
      </xdr:nvSpPr>
      <xdr:spPr bwMode="auto">
        <a:xfrm>
          <a:off x="981075" y="6991350"/>
          <a:ext cx="590550" cy="66675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35</xdr:row>
      <xdr:rowOff>85725</xdr:rowOff>
    </xdr:from>
    <xdr:to>
      <xdr:col>12</xdr:col>
      <xdr:colOff>66675</xdr:colOff>
      <xdr:row>37</xdr:row>
      <xdr:rowOff>76200</xdr:rowOff>
    </xdr:to>
    <xdr:grpSp>
      <xdr:nvGrpSpPr>
        <xdr:cNvPr id="25013" name="Group 397"/>
        <xdr:cNvGrpSpPr>
          <a:grpSpLocks/>
        </xdr:cNvGrpSpPr>
      </xdr:nvGrpSpPr>
      <xdr:grpSpPr bwMode="auto">
        <a:xfrm>
          <a:off x="971550" y="5810250"/>
          <a:ext cx="1266825" cy="314325"/>
          <a:chOff x="456" y="604"/>
          <a:chExt cx="133" cy="33"/>
        </a:xfrm>
      </xdr:grpSpPr>
      <xdr:sp macro="" textlink="">
        <xdr:nvSpPr>
          <xdr:cNvPr id="25346" name="Rectangle 398"/>
          <xdr:cNvSpPr>
            <a:spLocks noChangeArrowheads="1"/>
          </xdr:cNvSpPr>
        </xdr:nvSpPr>
        <xdr:spPr bwMode="auto">
          <a:xfrm>
            <a:off x="527" y="630"/>
            <a:ext cx="62" cy="7"/>
          </a:xfrm>
          <a:prstGeom prst="rect">
            <a:avLst/>
          </a:prstGeom>
          <a:solidFill>
            <a:srgbClr val="FFFFFF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347" name="Rectangle 399"/>
          <xdr:cNvSpPr>
            <a:spLocks noChangeArrowheads="1"/>
          </xdr:cNvSpPr>
        </xdr:nvSpPr>
        <xdr:spPr bwMode="auto">
          <a:xfrm>
            <a:off x="456" y="629"/>
            <a:ext cx="62" cy="7"/>
          </a:xfrm>
          <a:prstGeom prst="rect">
            <a:avLst/>
          </a:prstGeom>
          <a:solidFill>
            <a:srgbClr val="FFFFFF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5348" name="Group 400"/>
          <xdr:cNvGrpSpPr>
            <a:grpSpLocks/>
          </xdr:cNvGrpSpPr>
        </xdr:nvGrpSpPr>
        <xdr:grpSpPr bwMode="auto">
          <a:xfrm>
            <a:off x="524" y="604"/>
            <a:ext cx="65" cy="25"/>
            <a:chOff x="524" y="604"/>
            <a:chExt cx="65" cy="25"/>
          </a:xfrm>
        </xdr:grpSpPr>
        <xdr:sp macro="" textlink="">
          <xdr:nvSpPr>
            <xdr:cNvPr id="25352" name="AutoShape 401"/>
            <xdr:cNvSpPr>
              <a:spLocks noChangeArrowheads="1"/>
            </xdr:cNvSpPr>
          </xdr:nvSpPr>
          <xdr:spPr bwMode="auto">
            <a:xfrm>
              <a:off x="556" y="604"/>
              <a:ext cx="33" cy="25"/>
            </a:xfrm>
            <a:prstGeom prst="parallelogram">
              <a:avLst>
                <a:gd name="adj" fmla="val 95999"/>
              </a:avLst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53" name="AutoShape 402"/>
            <xdr:cNvSpPr>
              <a:spLocks noChangeArrowheads="1"/>
            </xdr:cNvSpPr>
          </xdr:nvSpPr>
          <xdr:spPr bwMode="auto">
            <a:xfrm flipH="1">
              <a:off x="524" y="604"/>
              <a:ext cx="33" cy="25"/>
            </a:xfrm>
            <a:prstGeom prst="parallelogram">
              <a:avLst>
                <a:gd name="adj" fmla="val 95999"/>
              </a:avLst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349" name="Group 403"/>
          <xdr:cNvGrpSpPr>
            <a:grpSpLocks/>
          </xdr:cNvGrpSpPr>
        </xdr:nvGrpSpPr>
        <xdr:grpSpPr bwMode="auto">
          <a:xfrm>
            <a:off x="456" y="604"/>
            <a:ext cx="65" cy="25"/>
            <a:chOff x="524" y="604"/>
            <a:chExt cx="65" cy="25"/>
          </a:xfrm>
        </xdr:grpSpPr>
        <xdr:sp macro="" textlink="">
          <xdr:nvSpPr>
            <xdr:cNvPr id="25350" name="AutoShape 404"/>
            <xdr:cNvSpPr>
              <a:spLocks noChangeArrowheads="1"/>
            </xdr:cNvSpPr>
          </xdr:nvSpPr>
          <xdr:spPr bwMode="auto">
            <a:xfrm>
              <a:off x="556" y="604"/>
              <a:ext cx="33" cy="25"/>
            </a:xfrm>
            <a:prstGeom prst="parallelogram">
              <a:avLst>
                <a:gd name="adj" fmla="val 95999"/>
              </a:avLst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51" name="AutoShape 405"/>
            <xdr:cNvSpPr>
              <a:spLocks noChangeArrowheads="1"/>
            </xdr:cNvSpPr>
          </xdr:nvSpPr>
          <xdr:spPr bwMode="auto">
            <a:xfrm flipH="1">
              <a:off x="524" y="604"/>
              <a:ext cx="33" cy="25"/>
            </a:xfrm>
            <a:prstGeom prst="parallelogram">
              <a:avLst>
                <a:gd name="adj" fmla="val 95999"/>
              </a:avLst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12</xdr:col>
      <xdr:colOff>95250</xdr:colOff>
      <xdr:row>35</xdr:row>
      <xdr:rowOff>95250</xdr:rowOff>
    </xdr:from>
    <xdr:to>
      <xdr:col>33</xdr:col>
      <xdr:colOff>38100</xdr:colOff>
      <xdr:row>46</xdr:row>
      <xdr:rowOff>114300</xdr:rowOff>
    </xdr:to>
    <xdr:sp macro="" textlink="">
      <xdr:nvSpPr>
        <xdr:cNvPr id="25014" name="Rectangle 120"/>
        <xdr:cNvSpPr>
          <a:spLocks noChangeArrowheads="1"/>
        </xdr:cNvSpPr>
      </xdr:nvSpPr>
      <xdr:spPr bwMode="auto">
        <a:xfrm flipH="1">
          <a:off x="2266950" y="5819775"/>
          <a:ext cx="3743325" cy="1819275"/>
        </a:xfrm>
        <a:prstGeom prst="rect">
          <a:avLst/>
        </a:prstGeom>
        <a:solidFill>
          <a:srgbClr val="FFFFC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85725</xdr:colOff>
      <xdr:row>37</xdr:row>
      <xdr:rowOff>66675</xdr:rowOff>
    </xdr:from>
    <xdr:to>
      <xdr:col>25</xdr:col>
      <xdr:colOff>114300</xdr:colOff>
      <xdr:row>42</xdr:row>
      <xdr:rowOff>152400</xdr:rowOff>
    </xdr:to>
    <xdr:sp macro="" textlink="">
      <xdr:nvSpPr>
        <xdr:cNvPr id="25015" name="Rectangle 325"/>
        <xdr:cNvSpPr>
          <a:spLocks noChangeArrowheads="1"/>
        </xdr:cNvSpPr>
      </xdr:nvSpPr>
      <xdr:spPr bwMode="auto">
        <a:xfrm>
          <a:off x="3886200" y="6115050"/>
          <a:ext cx="752475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36</xdr:row>
      <xdr:rowOff>28575</xdr:rowOff>
    </xdr:from>
    <xdr:to>
      <xdr:col>12</xdr:col>
      <xdr:colOff>123825</xdr:colOff>
      <xdr:row>44</xdr:row>
      <xdr:rowOff>104775</xdr:rowOff>
    </xdr:to>
    <xdr:sp macro="" textlink="">
      <xdr:nvSpPr>
        <xdr:cNvPr id="25016" name="Rectangle 116"/>
        <xdr:cNvSpPr>
          <a:spLocks noChangeArrowheads="1"/>
        </xdr:cNvSpPr>
      </xdr:nvSpPr>
      <xdr:spPr bwMode="auto">
        <a:xfrm flipH="1">
          <a:off x="2219325" y="5915025"/>
          <a:ext cx="76200" cy="1390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8</xdr:row>
      <xdr:rowOff>114300</xdr:rowOff>
    </xdr:from>
    <xdr:to>
      <xdr:col>18</xdr:col>
      <xdr:colOff>142875</xdr:colOff>
      <xdr:row>20</xdr:row>
      <xdr:rowOff>152400</xdr:rowOff>
    </xdr:to>
    <xdr:sp macro="" textlink="">
      <xdr:nvSpPr>
        <xdr:cNvPr id="25017" name="AutoShape 1"/>
        <xdr:cNvSpPr>
          <a:spLocks noChangeArrowheads="1"/>
        </xdr:cNvSpPr>
      </xdr:nvSpPr>
      <xdr:spPr bwMode="auto">
        <a:xfrm flipH="1">
          <a:off x="838200" y="1466850"/>
          <a:ext cx="2562225" cy="1981200"/>
        </a:xfrm>
        <a:prstGeom prst="parallelogram">
          <a:avLst>
            <a:gd name="adj" fmla="val 12488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8</xdr:row>
      <xdr:rowOff>104775</xdr:rowOff>
    </xdr:from>
    <xdr:to>
      <xdr:col>18</xdr:col>
      <xdr:colOff>161925</xdr:colOff>
      <xdr:row>20</xdr:row>
      <xdr:rowOff>142875</xdr:rowOff>
    </xdr:to>
    <xdr:sp macro="" textlink="">
      <xdr:nvSpPr>
        <xdr:cNvPr id="25018" name="AutoShape 2"/>
        <xdr:cNvSpPr>
          <a:spLocks noChangeArrowheads="1"/>
        </xdr:cNvSpPr>
      </xdr:nvSpPr>
      <xdr:spPr bwMode="auto">
        <a:xfrm>
          <a:off x="838200" y="1457325"/>
          <a:ext cx="2581275" cy="1981200"/>
        </a:xfrm>
        <a:prstGeom prst="parallelogram">
          <a:avLst>
            <a:gd name="adj" fmla="val 125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57150</xdr:colOff>
      <xdr:row>8</xdr:row>
      <xdr:rowOff>104775</xdr:rowOff>
    </xdr:from>
    <xdr:to>
      <xdr:col>33</xdr:col>
      <xdr:colOff>47625</xdr:colOff>
      <xdr:row>20</xdr:row>
      <xdr:rowOff>142875</xdr:rowOff>
    </xdr:to>
    <xdr:sp macro="" textlink="">
      <xdr:nvSpPr>
        <xdr:cNvPr id="25019" name="AutoShape 3"/>
        <xdr:cNvSpPr>
          <a:spLocks noChangeArrowheads="1"/>
        </xdr:cNvSpPr>
      </xdr:nvSpPr>
      <xdr:spPr bwMode="auto">
        <a:xfrm>
          <a:off x="3314700" y="1457325"/>
          <a:ext cx="2705100" cy="1981200"/>
        </a:xfrm>
        <a:prstGeom prst="parallelogram">
          <a:avLst>
            <a:gd name="adj" fmla="val 1318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19050</xdr:colOff>
      <xdr:row>8</xdr:row>
      <xdr:rowOff>104775</xdr:rowOff>
    </xdr:from>
    <xdr:to>
      <xdr:col>33</xdr:col>
      <xdr:colOff>76200</xdr:colOff>
      <xdr:row>20</xdr:row>
      <xdr:rowOff>142875</xdr:rowOff>
    </xdr:to>
    <xdr:sp macro="" textlink="">
      <xdr:nvSpPr>
        <xdr:cNvPr id="25020" name="AutoShape 4"/>
        <xdr:cNvSpPr>
          <a:spLocks noChangeArrowheads="1"/>
        </xdr:cNvSpPr>
      </xdr:nvSpPr>
      <xdr:spPr bwMode="auto">
        <a:xfrm flipH="1">
          <a:off x="3276600" y="1457325"/>
          <a:ext cx="2771775" cy="1981200"/>
        </a:xfrm>
        <a:prstGeom prst="parallelogram">
          <a:avLst>
            <a:gd name="adj" fmla="val 13509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48</xdr:row>
      <xdr:rowOff>9525</xdr:rowOff>
    </xdr:from>
    <xdr:to>
      <xdr:col>6</xdr:col>
      <xdr:colOff>85725</xdr:colOff>
      <xdr:row>49</xdr:row>
      <xdr:rowOff>0</xdr:rowOff>
    </xdr:to>
    <xdr:grpSp>
      <xdr:nvGrpSpPr>
        <xdr:cNvPr id="25021" name="Group 6"/>
        <xdr:cNvGrpSpPr>
          <a:grpSpLocks/>
        </xdr:cNvGrpSpPr>
      </xdr:nvGrpSpPr>
      <xdr:grpSpPr bwMode="auto">
        <a:xfrm flipH="1">
          <a:off x="895350" y="7858125"/>
          <a:ext cx="276225" cy="152400"/>
          <a:chOff x="605" y="99"/>
          <a:chExt cx="29" cy="16"/>
        </a:xfrm>
      </xdr:grpSpPr>
      <xdr:grpSp>
        <xdr:nvGrpSpPr>
          <xdr:cNvPr id="25340" name="Group 7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344" name="Rectangle 8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45" name="Rectangle 9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341" name="Group 10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342" name="Rectangle 11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43" name="Rectangle 12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4</xdr:col>
      <xdr:colOff>171450</xdr:colOff>
      <xdr:row>49</xdr:row>
      <xdr:rowOff>19050</xdr:rowOff>
    </xdr:from>
    <xdr:to>
      <xdr:col>6</xdr:col>
      <xdr:colOff>85725</xdr:colOff>
      <xdr:row>50</xdr:row>
      <xdr:rowOff>9525</xdr:rowOff>
    </xdr:to>
    <xdr:grpSp>
      <xdr:nvGrpSpPr>
        <xdr:cNvPr id="25022" name="Group 13"/>
        <xdr:cNvGrpSpPr>
          <a:grpSpLocks/>
        </xdr:cNvGrpSpPr>
      </xdr:nvGrpSpPr>
      <xdr:grpSpPr bwMode="auto">
        <a:xfrm flipH="1">
          <a:off x="895350" y="8029575"/>
          <a:ext cx="276225" cy="152400"/>
          <a:chOff x="605" y="99"/>
          <a:chExt cx="29" cy="16"/>
        </a:xfrm>
      </xdr:grpSpPr>
      <xdr:grpSp>
        <xdr:nvGrpSpPr>
          <xdr:cNvPr id="25334" name="Group 14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338" name="Rectangle 15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39" name="Rectangle 16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335" name="Group 17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336" name="Rectangle 18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37" name="Rectangle 19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4</xdr:col>
      <xdr:colOff>171450</xdr:colOff>
      <xdr:row>50</xdr:row>
      <xdr:rowOff>28575</xdr:rowOff>
    </xdr:from>
    <xdr:to>
      <xdr:col>6</xdr:col>
      <xdr:colOff>85725</xdr:colOff>
      <xdr:row>51</xdr:row>
      <xdr:rowOff>19050</xdr:rowOff>
    </xdr:to>
    <xdr:grpSp>
      <xdr:nvGrpSpPr>
        <xdr:cNvPr id="25023" name="Group 20"/>
        <xdr:cNvGrpSpPr>
          <a:grpSpLocks/>
        </xdr:cNvGrpSpPr>
      </xdr:nvGrpSpPr>
      <xdr:grpSpPr bwMode="auto">
        <a:xfrm flipH="1">
          <a:off x="895350" y="8201025"/>
          <a:ext cx="276225" cy="152400"/>
          <a:chOff x="605" y="99"/>
          <a:chExt cx="29" cy="16"/>
        </a:xfrm>
      </xdr:grpSpPr>
      <xdr:grpSp>
        <xdr:nvGrpSpPr>
          <xdr:cNvPr id="25328" name="Group 21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332" name="Rectangle 22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33" name="Rectangle 23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329" name="Group 24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330" name="Rectangle 25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31" name="Rectangle 26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4</xdr:col>
      <xdr:colOff>104775</xdr:colOff>
      <xdr:row>51</xdr:row>
      <xdr:rowOff>28575</xdr:rowOff>
    </xdr:from>
    <xdr:to>
      <xdr:col>6</xdr:col>
      <xdr:colOff>142875</xdr:colOff>
      <xdr:row>51</xdr:row>
      <xdr:rowOff>85725</xdr:rowOff>
    </xdr:to>
    <xdr:sp macro="" textlink="">
      <xdr:nvSpPr>
        <xdr:cNvPr id="25024" name="Rectangle 27"/>
        <xdr:cNvSpPr>
          <a:spLocks noChangeArrowheads="1"/>
        </xdr:cNvSpPr>
      </xdr:nvSpPr>
      <xdr:spPr bwMode="auto">
        <a:xfrm flipH="1">
          <a:off x="828675" y="8362950"/>
          <a:ext cx="400050" cy="5715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28575</xdr:colOff>
      <xdr:row>51</xdr:row>
      <xdr:rowOff>85725</xdr:rowOff>
    </xdr:from>
    <xdr:to>
      <xdr:col>7</xdr:col>
      <xdr:colOff>47625</xdr:colOff>
      <xdr:row>54</xdr:row>
      <xdr:rowOff>19050</xdr:rowOff>
    </xdr:to>
    <xdr:sp macro="" textlink="">
      <xdr:nvSpPr>
        <xdr:cNvPr id="25025" name="Rectangle 28"/>
        <xdr:cNvSpPr>
          <a:spLocks noChangeArrowheads="1"/>
        </xdr:cNvSpPr>
      </xdr:nvSpPr>
      <xdr:spPr bwMode="auto">
        <a:xfrm flipH="1">
          <a:off x="752475" y="8420100"/>
          <a:ext cx="561975" cy="4191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47</xdr:row>
      <xdr:rowOff>19050</xdr:rowOff>
    </xdr:from>
    <xdr:to>
      <xdr:col>6</xdr:col>
      <xdr:colOff>85725</xdr:colOff>
      <xdr:row>48</xdr:row>
      <xdr:rowOff>9525</xdr:rowOff>
    </xdr:to>
    <xdr:grpSp>
      <xdr:nvGrpSpPr>
        <xdr:cNvPr id="25026" name="Group 29"/>
        <xdr:cNvGrpSpPr>
          <a:grpSpLocks/>
        </xdr:cNvGrpSpPr>
      </xdr:nvGrpSpPr>
      <xdr:grpSpPr bwMode="auto">
        <a:xfrm flipH="1">
          <a:off x="895350" y="7705725"/>
          <a:ext cx="276225" cy="152400"/>
          <a:chOff x="605" y="99"/>
          <a:chExt cx="29" cy="16"/>
        </a:xfrm>
      </xdr:grpSpPr>
      <xdr:grpSp>
        <xdr:nvGrpSpPr>
          <xdr:cNvPr id="25322" name="Group 30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326" name="Rectangle 31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27" name="Rectangle 32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323" name="Group 33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324" name="Rectangle 34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25" name="Rectangle 35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16</xdr:col>
      <xdr:colOff>0</xdr:colOff>
      <xdr:row>48</xdr:row>
      <xdr:rowOff>9525</xdr:rowOff>
    </xdr:from>
    <xdr:to>
      <xdr:col>17</xdr:col>
      <xdr:colOff>95250</xdr:colOff>
      <xdr:row>49</xdr:row>
      <xdr:rowOff>0</xdr:rowOff>
    </xdr:to>
    <xdr:grpSp>
      <xdr:nvGrpSpPr>
        <xdr:cNvPr id="25027" name="Group 37"/>
        <xdr:cNvGrpSpPr>
          <a:grpSpLocks/>
        </xdr:cNvGrpSpPr>
      </xdr:nvGrpSpPr>
      <xdr:grpSpPr bwMode="auto">
        <a:xfrm flipH="1">
          <a:off x="2895600" y="7858125"/>
          <a:ext cx="276225" cy="152400"/>
          <a:chOff x="605" y="99"/>
          <a:chExt cx="29" cy="16"/>
        </a:xfrm>
      </xdr:grpSpPr>
      <xdr:grpSp>
        <xdr:nvGrpSpPr>
          <xdr:cNvPr id="25316" name="Group 38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320" name="Rectangle 39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21" name="Rectangle 40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317" name="Group 41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318" name="Rectangle 42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19" name="Rectangle 43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16</xdr:col>
      <xdr:colOff>0</xdr:colOff>
      <xdr:row>49</xdr:row>
      <xdr:rowOff>19050</xdr:rowOff>
    </xdr:from>
    <xdr:to>
      <xdr:col>17</xdr:col>
      <xdr:colOff>95250</xdr:colOff>
      <xdr:row>50</xdr:row>
      <xdr:rowOff>9525</xdr:rowOff>
    </xdr:to>
    <xdr:grpSp>
      <xdr:nvGrpSpPr>
        <xdr:cNvPr id="25028" name="Group 44"/>
        <xdr:cNvGrpSpPr>
          <a:grpSpLocks/>
        </xdr:cNvGrpSpPr>
      </xdr:nvGrpSpPr>
      <xdr:grpSpPr bwMode="auto">
        <a:xfrm flipH="1">
          <a:off x="2895600" y="8029575"/>
          <a:ext cx="276225" cy="152400"/>
          <a:chOff x="605" y="99"/>
          <a:chExt cx="29" cy="16"/>
        </a:xfrm>
      </xdr:grpSpPr>
      <xdr:grpSp>
        <xdr:nvGrpSpPr>
          <xdr:cNvPr id="25310" name="Group 45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314" name="Rectangle 46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15" name="Rectangle 47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311" name="Group 48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312" name="Rectangle 49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13" name="Rectangle 50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16</xdr:col>
      <xdr:colOff>0</xdr:colOff>
      <xdr:row>50</xdr:row>
      <xdr:rowOff>28575</xdr:rowOff>
    </xdr:from>
    <xdr:to>
      <xdr:col>17</xdr:col>
      <xdr:colOff>95250</xdr:colOff>
      <xdr:row>51</xdr:row>
      <xdr:rowOff>19050</xdr:rowOff>
    </xdr:to>
    <xdr:grpSp>
      <xdr:nvGrpSpPr>
        <xdr:cNvPr id="25029" name="Group 51"/>
        <xdr:cNvGrpSpPr>
          <a:grpSpLocks/>
        </xdr:cNvGrpSpPr>
      </xdr:nvGrpSpPr>
      <xdr:grpSpPr bwMode="auto">
        <a:xfrm flipH="1">
          <a:off x="2895600" y="8201025"/>
          <a:ext cx="276225" cy="152400"/>
          <a:chOff x="605" y="99"/>
          <a:chExt cx="29" cy="16"/>
        </a:xfrm>
      </xdr:grpSpPr>
      <xdr:grpSp>
        <xdr:nvGrpSpPr>
          <xdr:cNvPr id="25304" name="Group 52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308" name="Rectangle 53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09" name="Rectangle 54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305" name="Group 55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306" name="Rectangle 56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07" name="Rectangle 57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15</xdr:col>
      <xdr:colOff>114300</xdr:colOff>
      <xdr:row>51</xdr:row>
      <xdr:rowOff>28575</xdr:rowOff>
    </xdr:from>
    <xdr:to>
      <xdr:col>17</xdr:col>
      <xdr:colOff>152400</xdr:colOff>
      <xdr:row>51</xdr:row>
      <xdr:rowOff>85725</xdr:rowOff>
    </xdr:to>
    <xdr:sp macro="" textlink="">
      <xdr:nvSpPr>
        <xdr:cNvPr id="25030" name="Rectangle 58"/>
        <xdr:cNvSpPr>
          <a:spLocks noChangeArrowheads="1"/>
        </xdr:cNvSpPr>
      </xdr:nvSpPr>
      <xdr:spPr bwMode="auto">
        <a:xfrm flipH="1">
          <a:off x="2828925" y="8362950"/>
          <a:ext cx="400050" cy="5715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51</xdr:row>
      <xdr:rowOff>85725</xdr:rowOff>
    </xdr:from>
    <xdr:to>
      <xdr:col>18</xdr:col>
      <xdr:colOff>57150</xdr:colOff>
      <xdr:row>54</xdr:row>
      <xdr:rowOff>19050</xdr:rowOff>
    </xdr:to>
    <xdr:sp macro="" textlink="">
      <xdr:nvSpPr>
        <xdr:cNvPr id="25031" name="Rectangle 59"/>
        <xdr:cNvSpPr>
          <a:spLocks noChangeArrowheads="1"/>
        </xdr:cNvSpPr>
      </xdr:nvSpPr>
      <xdr:spPr bwMode="auto">
        <a:xfrm flipH="1">
          <a:off x="2752725" y="8420100"/>
          <a:ext cx="561975" cy="4191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47</xdr:row>
      <xdr:rowOff>19050</xdr:rowOff>
    </xdr:from>
    <xdr:to>
      <xdr:col>17</xdr:col>
      <xdr:colOff>95250</xdr:colOff>
      <xdr:row>48</xdr:row>
      <xdr:rowOff>9525</xdr:rowOff>
    </xdr:to>
    <xdr:grpSp>
      <xdr:nvGrpSpPr>
        <xdr:cNvPr id="25032" name="Group 60"/>
        <xdr:cNvGrpSpPr>
          <a:grpSpLocks/>
        </xdr:cNvGrpSpPr>
      </xdr:nvGrpSpPr>
      <xdr:grpSpPr bwMode="auto">
        <a:xfrm flipH="1">
          <a:off x="2895600" y="7705725"/>
          <a:ext cx="276225" cy="152400"/>
          <a:chOff x="605" y="99"/>
          <a:chExt cx="29" cy="16"/>
        </a:xfrm>
      </xdr:grpSpPr>
      <xdr:grpSp>
        <xdr:nvGrpSpPr>
          <xdr:cNvPr id="25298" name="Group 61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302" name="Rectangle 62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03" name="Rectangle 63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299" name="Group 64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300" name="Rectangle 65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301" name="Rectangle 66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28</xdr:col>
      <xdr:colOff>171450</xdr:colOff>
      <xdr:row>47</xdr:row>
      <xdr:rowOff>9525</xdr:rowOff>
    </xdr:from>
    <xdr:to>
      <xdr:col>30</xdr:col>
      <xdr:colOff>85725</xdr:colOff>
      <xdr:row>48</xdr:row>
      <xdr:rowOff>0</xdr:rowOff>
    </xdr:to>
    <xdr:grpSp>
      <xdr:nvGrpSpPr>
        <xdr:cNvPr id="25033" name="Group 68"/>
        <xdr:cNvGrpSpPr>
          <a:grpSpLocks/>
        </xdr:cNvGrpSpPr>
      </xdr:nvGrpSpPr>
      <xdr:grpSpPr bwMode="auto">
        <a:xfrm flipH="1">
          <a:off x="5238750" y="7696200"/>
          <a:ext cx="276225" cy="152400"/>
          <a:chOff x="605" y="99"/>
          <a:chExt cx="29" cy="16"/>
        </a:xfrm>
      </xdr:grpSpPr>
      <xdr:grpSp>
        <xdr:nvGrpSpPr>
          <xdr:cNvPr id="25292" name="Group 69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296" name="Rectangle 70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97" name="Rectangle 71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293" name="Group 72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294" name="Rectangle 73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95" name="Rectangle 74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28</xdr:col>
      <xdr:colOff>171450</xdr:colOff>
      <xdr:row>48</xdr:row>
      <xdr:rowOff>19050</xdr:rowOff>
    </xdr:from>
    <xdr:to>
      <xdr:col>30</xdr:col>
      <xdr:colOff>85725</xdr:colOff>
      <xdr:row>49</xdr:row>
      <xdr:rowOff>9525</xdr:rowOff>
    </xdr:to>
    <xdr:grpSp>
      <xdr:nvGrpSpPr>
        <xdr:cNvPr id="25034" name="Group 75"/>
        <xdr:cNvGrpSpPr>
          <a:grpSpLocks/>
        </xdr:cNvGrpSpPr>
      </xdr:nvGrpSpPr>
      <xdr:grpSpPr bwMode="auto">
        <a:xfrm flipH="1">
          <a:off x="5238750" y="7867650"/>
          <a:ext cx="276225" cy="152400"/>
          <a:chOff x="605" y="99"/>
          <a:chExt cx="29" cy="16"/>
        </a:xfrm>
      </xdr:grpSpPr>
      <xdr:grpSp>
        <xdr:nvGrpSpPr>
          <xdr:cNvPr id="25286" name="Group 76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290" name="Rectangle 77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91" name="Rectangle 78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287" name="Group 79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288" name="Rectangle 80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89" name="Rectangle 81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28</xdr:col>
      <xdr:colOff>171450</xdr:colOff>
      <xdr:row>49</xdr:row>
      <xdr:rowOff>28575</xdr:rowOff>
    </xdr:from>
    <xdr:to>
      <xdr:col>30</xdr:col>
      <xdr:colOff>85725</xdr:colOff>
      <xdr:row>50</xdr:row>
      <xdr:rowOff>19050</xdr:rowOff>
    </xdr:to>
    <xdr:grpSp>
      <xdr:nvGrpSpPr>
        <xdr:cNvPr id="25035" name="Group 82"/>
        <xdr:cNvGrpSpPr>
          <a:grpSpLocks/>
        </xdr:cNvGrpSpPr>
      </xdr:nvGrpSpPr>
      <xdr:grpSpPr bwMode="auto">
        <a:xfrm flipH="1">
          <a:off x="5238750" y="8039100"/>
          <a:ext cx="276225" cy="152400"/>
          <a:chOff x="605" y="99"/>
          <a:chExt cx="29" cy="16"/>
        </a:xfrm>
      </xdr:grpSpPr>
      <xdr:grpSp>
        <xdr:nvGrpSpPr>
          <xdr:cNvPr id="25280" name="Group 83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284" name="Rectangle 84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85" name="Rectangle 85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281" name="Group 86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282" name="Rectangle 87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83" name="Rectangle 88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28</xdr:col>
      <xdr:colOff>104775</xdr:colOff>
      <xdr:row>50</xdr:row>
      <xdr:rowOff>28575</xdr:rowOff>
    </xdr:from>
    <xdr:to>
      <xdr:col>30</xdr:col>
      <xdr:colOff>142875</xdr:colOff>
      <xdr:row>50</xdr:row>
      <xdr:rowOff>85725</xdr:rowOff>
    </xdr:to>
    <xdr:sp macro="" textlink="">
      <xdr:nvSpPr>
        <xdr:cNvPr id="25036" name="Rectangle 89"/>
        <xdr:cNvSpPr>
          <a:spLocks noChangeArrowheads="1"/>
        </xdr:cNvSpPr>
      </xdr:nvSpPr>
      <xdr:spPr bwMode="auto">
        <a:xfrm flipH="1">
          <a:off x="5172075" y="8201025"/>
          <a:ext cx="400050" cy="57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28575</xdr:colOff>
      <xdr:row>50</xdr:row>
      <xdr:rowOff>85725</xdr:rowOff>
    </xdr:from>
    <xdr:to>
      <xdr:col>31</xdr:col>
      <xdr:colOff>47625</xdr:colOff>
      <xdr:row>53</xdr:row>
      <xdr:rowOff>19050</xdr:rowOff>
    </xdr:to>
    <xdr:sp macro="" textlink="">
      <xdr:nvSpPr>
        <xdr:cNvPr id="25037" name="Rectangle 90"/>
        <xdr:cNvSpPr>
          <a:spLocks noChangeArrowheads="1"/>
        </xdr:cNvSpPr>
      </xdr:nvSpPr>
      <xdr:spPr bwMode="auto">
        <a:xfrm flipH="1">
          <a:off x="5095875" y="8258175"/>
          <a:ext cx="561975" cy="4191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47625</xdr:colOff>
      <xdr:row>47</xdr:row>
      <xdr:rowOff>19050</xdr:rowOff>
    </xdr:from>
    <xdr:to>
      <xdr:col>23</xdr:col>
      <xdr:colOff>142875</xdr:colOff>
      <xdr:row>48</xdr:row>
      <xdr:rowOff>9525</xdr:rowOff>
    </xdr:to>
    <xdr:grpSp>
      <xdr:nvGrpSpPr>
        <xdr:cNvPr id="25038" name="Group 92"/>
        <xdr:cNvGrpSpPr>
          <a:grpSpLocks/>
        </xdr:cNvGrpSpPr>
      </xdr:nvGrpSpPr>
      <xdr:grpSpPr bwMode="auto">
        <a:xfrm flipH="1">
          <a:off x="4029075" y="7705725"/>
          <a:ext cx="276225" cy="152400"/>
          <a:chOff x="605" y="99"/>
          <a:chExt cx="29" cy="16"/>
        </a:xfrm>
      </xdr:grpSpPr>
      <xdr:grpSp>
        <xdr:nvGrpSpPr>
          <xdr:cNvPr id="25274" name="Group 93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278" name="Rectangle 94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79" name="Rectangle 95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275" name="Group 96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276" name="Rectangle 97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77" name="Rectangle 98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22</xdr:col>
      <xdr:colOff>47625</xdr:colOff>
      <xdr:row>48</xdr:row>
      <xdr:rowOff>28575</xdr:rowOff>
    </xdr:from>
    <xdr:to>
      <xdr:col>23</xdr:col>
      <xdr:colOff>142875</xdr:colOff>
      <xdr:row>49</xdr:row>
      <xdr:rowOff>19050</xdr:rowOff>
    </xdr:to>
    <xdr:grpSp>
      <xdr:nvGrpSpPr>
        <xdr:cNvPr id="25039" name="Group 99"/>
        <xdr:cNvGrpSpPr>
          <a:grpSpLocks/>
        </xdr:cNvGrpSpPr>
      </xdr:nvGrpSpPr>
      <xdr:grpSpPr bwMode="auto">
        <a:xfrm flipH="1">
          <a:off x="4029075" y="7877175"/>
          <a:ext cx="276225" cy="152400"/>
          <a:chOff x="605" y="99"/>
          <a:chExt cx="29" cy="16"/>
        </a:xfrm>
      </xdr:grpSpPr>
      <xdr:grpSp>
        <xdr:nvGrpSpPr>
          <xdr:cNvPr id="25268" name="Group 100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272" name="Rectangle 101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73" name="Rectangle 102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269" name="Group 103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270" name="Rectangle 104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71" name="Rectangle 105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22</xdr:col>
      <xdr:colOff>47625</xdr:colOff>
      <xdr:row>49</xdr:row>
      <xdr:rowOff>38100</xdr:rowOff>
    </xdr:from>
    <xdr:to>
      <xdr:col>23</xdr:col>
      <xdr:colOff>142875</xdr:colOff>
      <xdr:row>50</xdr:row>
      <xdr:rowOff>28575</xdr:rowOff>
    </xdr:to>
    <xdr:grpSp>
      <xdr:nvGrpSpPr>
        <xdr:cNvPr id="25040" name="Group 106"/>
        <xdr:cNvGrpSpPr>
          <a:grpSpLocks/>
        </xdr:cNvGrpSpPr>
      </xdr:nvGrpSpPr>
      <xdr:grpSpPr bwMode="auto">
        <a:xfrm flipH="1">
          <a:off x="4029075" y="8048625"/>
          <a:ext cx="276225" cy="152400"/>
          <a:chOff x="605" y="99"/>
          <a:chExt cx="29" cy="16"/>
        </a:xfrm>
      </xdr:grpSpPr>
      <xdr:grpSp>
        <xdr:nvGrpSpPr>
          <xdr:cNvPr id="25262" name="Group 107"/>
          <xdr:cNvGrpSpPr>
            <a:grpSpLocks/>
          </xdr:cNvGrpSpPr>
        </xdr:nvGrpSpPr>
        <xdr:grpSpPr bwMode="auto">
          <a:xfrm>
            <a:off x="605" y="99"/>
            <a:ext cx="29" cy="8"/>
            <a:chOff x="605" y="99"/>
            <a:chExt cx="29" cy="8"/>
          </a:xfrm>
        </xdr:grpSpPr>
        <xdr:sp macro="" textlink="">
          <xdr:nvSpPr>
            <xdr:cNvPr id="25266" name="Rectangle 108"/>
            <xdr:cNvSpPr>
              <a:spLocks noChangeArrowheads="1"/>
            </xdr:cNvSpPr>
          </xdr:nvSpPr>
          <xdr:spPr bwMode="auto">
            <a:xfrm>
              <a:off x="60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67" name="Rectangle 109"/>
            <xdr:cNvSpPr>
              <a:spLocks noChangeArrowheads="1"/>
            </xdr:cNvSpPr>
          </xdr:nvSpPr>
          <xdr:spPr bwMode="auto">
            <a:xfrm>
              <a:off x="615" y="99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263" name="Group 110"/>
          <xdr:cNvGrpSpPr>
            <a:grpSpLocks/>
          </xdr:cNvGrpSpPr>
        </xdr:nvGrpSpPr>
        <xdr:grpSpPr bwMode="auto">
          <a:xfrm>
            <a:off x="605" y="107"/>
            <a:ext cx="29" cy="8"/>
            <a:chOff x="606" y="125"/>
            <a:chExt cx="29" cy="8"/>
          </a:xfrm>
        </xdr:grpSpPr>
        <xdr:sp macro="" textlink="">
          <xdr:nvSpPr>
            <xdr:cNvPr id="25264" name="Rectangle 111"/>
            <xdr:cNvSpPr>
              <a:spLocks noChangeArrowheads="1"/>
            </xdr:cNvSpPr>
          </xdr:nvSpPr>
          <xdr:spPr bwMode="auto">
            <a:xfrm>
              <a:off x="61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65" name="Rectangle 112"/>
            <xdr:cNvSpPr>
              <a:spLocks noChangeArrowheads="1"/>
            </xdr:cNvSpPr>
          </xdr:nvSpPr>
          <xdr:spPr bwMode="auto">
            <a:xfrm>
              <a:off x="606" y="125"/>
              <a:ext cx="19" cy="8"/>
            </a:xfrm>
            <a:prstGeom prst="rect">
              <a:avLst/>
            </a:prstGeom>
            <a:solidFill>
              <a:srgbClr val="FFFFFF">
                <a:alpha val="50195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21</xdr:col>
      <xdr:colOff>161925</xdr:colOff>
      <xdr:row>50</xdr:row>
      <xdr:rowOff>38100</xdr:rowOff>
    </xdr:from>
    <xdr:to>
      <xdr:col>24</xdr:col>
      <xdr:colOff>19050</xdr:colOff>
      <xdr:row>50</xdr:row>
      <xdr:rowOff>95250</xdr:rowOff>
    </xdr:to>
    <xdr:sp macro="" textlink="">
      <xdr:nvSpPr>
        <xdr:cNvPr id="25041" name="Rectangle 113"/>
        <xdr:cNvSpPr>
          <a:spLocks noChangeArrowheads="1"/>
        </xdr:cNvSpPr>
      </xdr:nvSpPr>
      <xdr:spPr bwMode="auto">
        <a:xfrm flipH="1">
          <a:off x="3962400" y="8210550"/>
          <a:ext cx="400050" cy="5715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85725</xdr:colOff>
      <xdr:row>50</xdr:row>
      <xdr:rowOff>95250</xdr:rowOff>
    </xdr:from>
    <xdr:to>
      <xdr:col>24</xdr:col>
      <xdr:colOff>104775</xdr:colOff>
      <xdr:row>53</xdr:row>
      <xdr:rowOff>28575</xdr:rowOff>
    </xdr:to>
    <xdr:sp macro="" textlink="">
      <xdr:nvSpPr>
        <xdr:cNvPr id="25042" name="Rectangle 114"/>
        <xdr:cNvSpPr>
          <a:spLocks noChangeArrowheads="1"/>
        </xdr:cNvSpPr>
      </xdr:nvSpPr>
      <xdr:spPr bwMode="auto">
        <a:xfrm flipH="1">
          <a:off x="3886200" y="8267700"/>
          <a:ext cx="561975" cy="41910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48</xdr:row>
      <xdr:rowOff>57150</xdr:rowOff>
    </xdr:from>
    <xdr:to>
      <xdr:col>33</xdr:col>
      <xdr:colOff>19050</xdr:colOff>
      <xdr:row>50</xdr:row>
      <xdr:rowOff>142875</xdr:rowOff>
    </xdr:to>
    <xdr:sp macro="" textlink="">
      <xdr:nvSpPr>
        <xdr:cNvPr id="25043" name="AutoShape 115"/>
        <xdr:cNvSpPr>
          <a:spLocks noChangeArrowheads="1"/>
        </xdr:cNvSpPr>
      </xdr:nvSpPr>
      <xdr:spPr bwMode="auto">
        <a:xfrm flipH="1" flipV="1">
          <a:off x="885825" y="7905750"/>
          <a:ext cx="5105400" cy="4095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44</xdr:row>
      <xdr:rowOff>76200</xdr:rowOff>
    </xdr:from>
    <xdr:to>
      <xdr:col>13</xdr:col>
      <xdr:colOff>95250</xdr:colOff>
      <xdr:row>45</xdr:row>
      <xdr:rowOff>142875</xdr:rowOff>
    </xdr:to>
    <xdr:sp macro="" textlink="">
      <xdr:nvSpPr>
        <xdr:cNvPr id="25044" name="Oval 117"/>
        <xdr:cNvSpPr>
          <a:spLocks noChangeArrowheads="1"/>
        </xdr:cNvSpPr>
      </xdr:nvSpPr>
      <xdr:spPr bwMode="auto">
        <a:xfrm flipH="1">
          <a:off x="2219325" y="7277100"/>
          <a:ext cx="2286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33</xdr:row>
      <xdr:rowOff>142875</xdr:rowOff>
    </xdr:from>
    <xdr:to>
      <xdr:col>33</xdr:col>
      <xdr:colOff>47625</xdr:colOff>
      <xdr:row>34</xdr:row>
      <xdr:rowOff>123825</xdr:rowOff>
    </xdr:to>
    <xdr:sp macro="" textlink="">
      <xdr:nvSpPr>
        <xdr:cNvPr id="25045" name="Rectangle 118"/>
        <xdr:cNvSpPr>
          <a:spLocks noChangeArrowheads="1"/>
        </xdr:cNvSpPr>
      </xdr:nvSpPr>
      <xdr:spPr bwMode="auto">
        <a:xfrm flipH="1">
          <a:off x="904875" y="5543550"/>
          <a:ext cx="51149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34</xdr:row>
      <xdr:rowOff>123825</xdr:rowOff>
    </xdr:from>
    <xdr:to>
      <xdr:col>33</xdr:col>
      <xdr:colOff>38100</xdr:colOff>
      <xdr:row>35</xdr:row>
      <xdr:rowOff>104775</xdr:rowOff>
    </xdr:to>
    <xdr:sp macro="" textlink="">
      <xdr:nvSpPr>
        <xdr:cNvPr id="25046" name="Rectangle 119"/>
        <xdr:cNvSpPr>
          <a:spLocks noChangeArrowheads="1"/>
        </xdr:cNvSpPr>
      </xdr:nvSpPr>
      <xdr:spPr bwMode="auto">
        <a:xfrm flipH="1">
          <a:off x="895350" y="5686425"/>
          <a:ext cx="51149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56</xdr:row>
      <xdr:rowOff>0</xdr:rowOff>
    </xdr:from>
    <xdr:to>
      <xdr:col>12</xdr:col>
      <xdr:colOff>76200</xdr:colOff>
      <xdr:row>56</xdr:row>
      <xdr:rowOff>0</xdr:rowOff>
    </xdr:to>
    <xdr:cxnSp macro="">
      <xdr:nvCxnSpPr>
        <xdr:cNvPr id="25047" name="AutoShape 121"/>
        <xdr:cNvCxnSpPr>
          <a:cxnSpLocks noChangeShapeType="1"/>
        </xdr:cNvCxnSpPr>
      </xdr:nvCxnSpPr>
      <xdr:spPr bwMode="auto">
        <a:xfrm flipH="1">
          <a:off x="876300" y="9144000"/>
          <a:ext cx="13716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12</xdr:col>
      <xdr:colOff>85725</xdr:colOff>
      <xdr:row>56</xdr:row>
      <xdr:rowOff>0</xdr:rowOff>
    </xdr:from>
    <xdr:to>
      <xdr:col>33</xdr:col>
      <xdr:colOff>28575</xdr:colOff>
      <xdr:row>56</xdr:row>
      <xdr:rowOff>0</xdr:rowOff>
    </xdr:to>
    <xdr:cxnSp macro="">
      <xdr:nvCxnSpPr>
        <xdr:cNvPr id="25048" name="AutoShape 122"/>
        <xdr:cNvCxnSpPr>
          <a:cxnSpLocks noChangeShapeType="1"/>
        </xdr:cNvCxnSpPr>
      </xdr:nvCxnSpPr>
      <xdr:spPr bwMode="auto">
        <a:xfrm flipH="1">
          <a:off x="2257425" y="9144000"/>
          <a:ext cx="37433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</xdr:col>
      <xdr:colOff>28575</xdr:colOff>
      <xdr:row>7</xdr:row>
      <xdr:rowOff>133350</xdr:rowOff>
    </xdr:from>
    <xdr:to>
      <xdr:col>35</xdr:col>
      <xdr:colOff>0</xdr:colOff>
      <xdr:row>35</xdr:row>
      <xdr:rowOff>95250</xdr:rowOff>
    </xdr:to>
    <xdr:sp macro="" textlink="">
      <xdr:nvSpPr>
        <xdr:cNvPr id="25049" name="Rectangle 123"/>
        <xdr:cNvSpPr>
          <a:spLocks noChangeArrowheads="1"/>
        </xdr:cNvSpPr>
      </xdr:nvSpPr>
      <xdr:spPr bwMode="auto">
        <a:xfrm flipH="1">
          <a:off x="571500" y="1323975"/>
          <a:ext cx="5762625" cy="4495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21</xdr:row>
      <xdr:rowOff>0</xdr:rowOff>
    </xdr:from>
    <xdr:to>
      <xdr:col>5</xdr:col>
      <xdr:colOff>57150</xdr:colOff>
      <xdr:row>21</xdr:row>
      <xdr:rowOff>104775</xdr:rowOff>
    </xdr:to>
    <xdr:sp macro="" textlink="">
      <xdr:nvSpPr>
        <xdr:cNvPr id="25050" name="Rectangle 124"/>
        <xdr:cNvSpPr>
          <a:spLocks noChangeArrowheads="1"/>
        </xdr:cNvSpPr>
      </xdr:nvSpPr>
      <xdr:spPr bwMode="auto">
        <a:xfrm flipH="1">
          <a:off x="923925" y="34575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5</xdr:row>
      <xdr:rowOff>0</xdr:rowOff>
    </xdr:from>
    <xdr:to>
      <xdr:col>35</xdr:col>
      <xdr:colOff>0</xdr:colOff>
      <xdr:row>5</xdr:row>
      <xdr:rowOff>0</xdr:rowOff>
    </xdr:to>
    <xdr:cxnSp macro="">
      <xdr:nvCxnSpPr>
        <xdr:cNvPr id="25051" name="AutoShape 125"/>
        <xdr:cNvCxnSpPr>
          <a:cxnSpLocks noChangeShapeType="1"/>
        </xdr:cNvCxnSpPr>
      </xdr:nvCxnSpPr>
      <xdr:spPr bwMode="auto">
        <a:xfrm flipH="1">
          <a:off x="571500" y="828675"/>
          <a:ext cx="5762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4</xdr:col>
      <xdr:colOff>161925</xdr:colOff>
      <xdr:row>57</xdr:row>
      <xdr:rowOff>9525</xdr:rowOff>
    </xdr:from>
    <xdr:to>
      <xdr:col>33</xdr:col>
      <xdr:colOff>28575</xdr:colOff>
      <xdr:row>57</xdr:row>
      <xdr:rowOff>9525</xdr:rowOff>
    </xdr:to>
    <xdr:cxnSp macro="">
      <xdr:nvCxnSpPr>
        <xdr:cNvPr id="25052" name="AutoShape 126"/>
        <xdr:cNvCxnSpPr>
          <a:cxnSpLocks noChangeShapeType="1"/>
        </xdr:cNvCxnSpPr>
      </xdr:nvCxnSpPr>
      <xdr:spPr bwMode="auto">
        <a:xfrm flipH="1">
          <a:off x="885825" y="9315450"/>
          <a:ext cx="51149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4</xdr:col>
      <xdr:colOff>161925</xdr:colOff>
      <xdr:row>34</xdr:row>
      <xdr:rowOff>66675</xdr:rowOff>
    </xdr:from>
    <xdr:to>
      <xdr:col>5</xdr:col>
      <xdr:colOff>57150</xdr:colOff>
      <xdr:row>35</xdr:row>
      <xdr:rowOff>9525</xdr:rowOff>
    </xdr:to>
    <xdr:sp macro="" textlink="">
      <xdr:nvSpPr>
        <xdr:cNvPr id="25053" name="Rectangle 127"/>
        <xdr:cNvSpPr>
          <a:spLocks noChangeArrowheads="1"/>
        </xdr:cNvSpPr>
      </xdr:nvSpPr>
      <xdr:spPr bwMode="auto">
        <a:xfrm flipH="1">
          <a:off x="885825" y="56292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34</xdr:row>
      <xdr:rowOff>66675</xdr:rowOff>
    </xdr:from>
    <xdr:to>
      <xdr:col>9</xdr:col>
      <xdr:colOff>19050</xdr:colOff>
      <xdr:row>35</xdr:row>
      <xdr:rowOff>9525</xdr:rowOff>
    </xdr:to>
    <xdr:sp macro="" textlink="">
      <xdr:nvSpPr>
        <xdr:cNvPr id="25054" name="Rectangle 128"/>
        <xdr:cNvSpPr>
          <a:spLocks noChangeArrowheads="1"/>
        </xdr:cNvSpPr>
      </xdr:nvSpPr>
      <xdr:spPr bwMode="auto">
        <a:xfrm flipH="1">
          <a:off x="1571625" y="56292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34</xdr:row>
      <xdr:rowOff>66675</xdr:rowOff>
    </xdr:from>
    <xdr:to>
      <xdr:col>12</xdr:col>
      <xdr:colOff>133350</xdr:colOff>
      <xdr:row>35</xdr:row>
      <xdr:rowOff>9525</xdr:rowOff>
    </xdr:to>
    <xdr:sp macro="" textlink="">
      <xdr:nvSpPr>
        <xdr:cNvPr id="25055" name="Rectangle 129"/>
        <xdr:cNvSpPr>
          <a:spLocks noChangeArrowheads="1"/>
        </xdr:cNvSpPr>
      </xdr:nvSpPr>
      <xdr:spPr bwMode="auto">
        <a:xfrm flipH="1">
          <a:off x="2228850" y="56292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66675</xdr:colOff>
      <xdr:row>34</xdr:row>
      <xdr:rowOff>66675</xdr:rowOff>
    </xdr:from>
    <xdr:to>
      <xdr:col>15</xdr:col>
      <xdr:colOff>142875</xdr:colOff>
      <xdr:row>35</xdr:row>
      <xdr:rowOff>9525</xdr:rowOff>
    </xdr:to>
    <xdr:sp macro="" textlink="">
      <xdr:nvSpPr>
        <xdr:cNvPr id="25056" name="Rectangle 130"/>
        <xdr:cNvSpPr>
          <a:spLocks noChangeArrowheads="1"/>
        </xdr:cNvSpPr>
      </xdr:nvSpPr>
      <xdr:spPr bwMode="auto">
        <a:xfrm flipH="1">
          <a:off x="2781300" y="56292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76200</xdr:colOff>
      <xdr:row>34</xdr:row>
      <xdr:rowOff>76200</xdr:rowOff>
    </xdr:from>
    <xdr:to>
      <xdr:col>18</xdr:col>
      <xdr:colOff>152400</xdr:colOff>
      <xdr:row>35</xdr:row>
      <xdr:rowOff>19050</xdr:rowOff>
    </xdr:to>
    <xdr:sp macro="" textlink="">
      <xdr:nvSpPr>
        <xdr:cNvPr id="25057" name="Rectangle 131"/>
        <xdr:cNvSpPr>
          <a:spLocks noChangeArrowheads="1"/>
        </xdr:cNvSpPr>
      </xdr:nvSpPr>
      <xdr:spPr bwMode="auto">
        <a:xfrm flipH="1">
          <a:off x="3333750" y="5638800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152400</xdr:colOff>
      <xdr:row>34</xdr:row>
      <xdr:rowOff>76200</xdr:rowOff>
    </xdr:from>
    <xdr:to>
      <xdr:col>22</xdr:col>
      <xdr:colOff>47625</xdr:colOff>
      <xdr:row>35</xdr:row>
      <xdr:rowOff>19050</xdr:rowOff>
    </xdr:to>
    <xdr:sp macro="" textlink="">
      <xdr:nvSpPr>
        <xdr:cNvPr id="25058" name="Rectangle 132"/>
        <xdr:cNvSpPr>
          <a:spLocks noChangeArrowheads="1"/>
        </xdr:cNvSpPr>
      </xdr:nvSpPr>
      <xdr:spPr bwMode="auto">
        <a:xfrm flipH="1">
          <a:off x="3952875" y="5638800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104775</xdr:colOff>
      <xdr:row>34</xdr:row>
      <xdr:rowOff>57150</xdr:rowOff>
    </xdr:from>
    <xdr:to>
      <xdr:col>26</xdr:col>
      <xdr:colOff>0</xdr:colOff>
      <xdr:row>35</xdr:row>
      <xdr:rowOff>0</xdr:rowOff>
    </xdr:to>
    <xdr:sp macro="" textlink="">
      <xdr:nvSpPr>
        <xdr:cNvPr id="25059" name="Rectangle 133"/>
        <xdr:cNvSpPr>
          <a:spLocks noChangeArrowheads="1"/>
        </xdr:cNvSpPr>
      </xdr:nvSpPr>
      <xdr:spPr bwMode="auto">
        <a:xfrm flipH="1">
          <a:off x="4629150" y="5619750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34</xdr:row>
      <xdr:rowOff>66675</xdr:rowOff>
    </xdr:from>
    <xdr:to>
      <xdr:col>29</xdr:col>
      <xdr:colOff>76200</xdr:colOff>
      <xdr:row>35</xdr:row>
      <xdr:rowOff>9525</xdr:rowOff>
    </xdr:to>
    <xdr:sp macro="" textlink="">
      <xdr:nvSpPr>
        <xdr:cNvPr id="25060" name="Rectangle 134"/>
        <xdr:cNvSpPr>
          <a:spLocks noChangeArrowheads="1"/>
        </xdr:cNvSpPr>
      </xdr:nvSpPr>
      <xdr:spPr bwMode="auto">
        <a:xfrm flipH="1">
          <a:off x="5248275" y="56292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133350</xdr:colOff>
      <xdr:row>34</xdr:row>
      <xdr:rowOff>66675</xdr:rowOff>
    </xdr:from>
    <xdr:to>
      <xdr:col>33</xdr:col>
      <xdr:colOff>28575</xdr:colOff>
      <xdr:row>35</xdr:row>
      <xdr:rowOff>9525</xdr:rowOff>
    </xdr:to>
    <xdr:sp macro="" textlink="">
      <xdr:nvSpPr>
        <xdr:cNvPr id="25061" name="Rectangle 135"/>
        <xdr:cNvSpPr>
          <a:spLocks noChangeArrowheads="1"/>
        </xdr:cNvSpPr>
      </xdr:nvSpPr>
      <xdr:spPr bwMode="auto">
        <a:xfrm flipH="1">
          <a:off x="5924550" y="56292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27</xdr:row>
      <xdr:rowOff>47625</xdr:rowOff>
    </xdr:from>
    <xdr:to>
      <xdr:col>5</xdr:col>
      <xdr:colOff>57150</xdr:colOff>
      <xdr:row>34</xdr:row>
      <xdr:rowOff>66675</xdr:rowOff>
    </xdr:to>
    <xdr:sp macro="" textlink="">
      <xdr:nvSpPr>
        <xdr:cNvPr id="25062" name="Rectangle 136"/>
        <xdr:cNvSpPr>
          <a:spLocks noChangeArrowheads="1"/>
        </xdr:cNvSpPr>
      </xdr:nvSpPr>
      <xdr:spPr bwMode="auto">
        <a:xfrm flipH="1">
          <a:off x="885825" y="447675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27</xdr:row>
      <xdr:rowOff>47625</xdr:rowOff>
    </xdr:from>
    <xdr:to>
      <xdr:col>9</xdr:col>
      <xdr:colOff>19050</xdr:colOff>
      <xdr:row>34</xdr:row>
      <xdr:rowOff>66675</xdr:rowOff>
    </xdr:to>
    <xdr:sp macro="" textlink="">
      <xdr:nvSpPr>
        <xdr:cNvPr id="25063" name="Rectangle 137"/>
        <xdr:cNvSpPr>
          <a:spLocks noChangeArrowheads="1"/>
        </xdr:cNvSpPr>
      </xdr:nvSpPr>
      <xdr:spPr bwMode="auto">
        <a:xfrm flipH="1">
          <a:off x="1571625" y="447675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57150</xdr:colOff>
      <xdr:row>27</xdr:row>
      <xdr:rowOff>47625</xdr:rowOff>
    </xdr:from>
    <xdr:to>
      <xdr:col>12</xdr:col>
      <xdr:colOff>133350</xdr:colOff>
      <xdr:row>34</xdr:row>
      <xdr:rowOff>66675</xdr:rowOff>
    </xdr:to>
    <xdr:sp macro="" textlink="">
      <xdr:nvSpPr>
        <xdr:cNvPr id="25064" name="Rectangle 138"/>
        <xdr:cNvSpPr>
          <a:spLocks noChangeArrowheads="1"/>
        </xdr:cNvSpPr>
      </xdr:nvSpPr>
      <xdr:spPr bwMode="auto">
        <a:xfrm flipH="1">
          <a:off x="2228850" y="447675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66675</xdr:colOff>
      <xdr:row>27</xdr:row>
      <xdr:rowOff>57150</xdr:rowOff>
    </xdr:from>
    <xdr:to>
      <xdr:col>15</xdr:col>
      <xdr:colOff>142875</xdr:colOff>
      <xdr:row>34</xdr:row>
      <xdr:rowOff>76200</xdr:rowOff>
    </xdr:to>
    <xdr:sp macro="" textlink="">
      <xdr:nvSpPr>
        <xdr:cNvPr id="25065" name="Rectangle 139"/>
        <xdr:cNvSpPr>
          <a:spLocks noChangeArrowheads="1"/>
        </xdr:cNvSpPr>
      </xdr:nvSpPr>
      <xdr:spPr bwMode="auto">
        <a:xfrm flipH="1">
          <a:off x="2781300" y="4486275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76200</xdr:colOff>
      <xdr:row>27</xdr:row>
      <xdr:rowOff>57150</xdr:rowOff>
    </xdr:from>
    <xdr:to>
      <xdr:col>18</xdr:col>
      <xdr:colOff>152400</xdr:colOff>
      <xdr:row>34</xdr:row>
      <xdr:rowOff>76200</xdr:rowOff>
    </xdr:to>
    <xdr:sp macro="" textlink="">
      <xdr:nvSpPr>
        <xdr:cNvPr id="25066" name="Rectangle 140"/>
        <xdr:cNvSpPr>
          <a:spLocks noChangeArrowheads="1"/>
        </xdr:cNvSpPr>
      </xdr:nvSpPr>
      <xdr:spPr bwMode="auto">
        <a:xfrm flipH="1">
          <a:off x="3333750" y="4486275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152400</xdr:colOff>
      <xdr:row>27</xdr:row>
      <xdr:rowOff>57150</xdr:rowOff>
    </xdr:from>
    <xdr:to>
      <xdr:col>22</xdr:col>
      <xdr:colOff>47625</xdr:colOff>
      <xdr:row>34</xdr:row>
      <xdr:rowOff>76200</xdr:rowOff>
    </xdr:to>
    <xdr:sp macro="" textlink="">
      <xdr:nvSpPr>
        <xdr:cNvPr id="25067" name="Rectangle 141"/>
        <xdr:cNvSpPr>
          <a:spLocks noChangeArrowheads="1"/>
        </xdr:cNvSpPr>
      </xdr:nvSpPr>
      <xdr:spPr bwMode="auto">
        <a:xfrm flipH="1">
          <a:off x="3952875" y="4486275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114300</xdr:colOff>
      <xdr:row>27</xdr:row>
      <xdr:rowOff>47625</xdr:rowOff>
    </xdr:from>
    <xdr:to>
      <xdr:col>26</xdr:col>
      <xdr:colOff>9525</xdr:colOff>
      <xdr:row>34</xdr:row>
      <xdr:rowOff>66675</xdr:rowOff>
    </xdr:to>
    <xdr:sp macro="" textlink="">
      <xdr:nvSpPr>
        <xdr:cNvPr id="25068" name="Rectangle 142"/>
        <xdr:cNvSpPr>
          <a:spLocks noChangeArrowheads="1"/>
        </xdr:cNvSpPr>
      </xdr:nvSpPr>
      <xdr:spPr bwMode="auto">
        <a:xfrm flipH="1">
          <a:off x="4638675" y="447675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27</xdr:row>
      <xdr:rowOff>57150</xdr:rowOff>
    </xdr:from>
    <xdr:to>
      <xdr:col>29</xdr:col>
      <xdr:colOff>76200</xdr:colOff>
      <xdr:row>34</xdr:row>
      <xdr:rowOff>76200</xdr:rowOff>
    </xdr:to>
    <xdr:sp macro="" textlink="">
      <xdr:nvSpPr>
        <xdr:cNvPr id="25069" name="Rectangle 143"/>
        <xdr:cNvSpPr>
          <a:spLocks noChangeArrowheads="1"/>
        </xdr:cNvSpPr>
      </xdr:nvSpPr>
      <xdr:spPr bwMode="auto">
        <a:xfrm flipH="1">
          <a:off x="5248275" y="4486275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133350</xdr:colOff>
      <xdr:row>27</xdr:row>
      <xdr:rowOff>47625</xdr:rowOff>
    </xdr:from>
    <xdr:to>
      <xdr:col>33</xdr:col>
      <xdr:colOff>28575</xdr:colOff>
      <xdr:row>34</xdr:row>
      <xdr:rowOff>66675</xdr:rowOff>
    </xdr:to>
    <xdr:sp macro="" textlink="">
      <xdr:nvSpPr>
        <xdr:cNvPr id="25070" name="Rectangle 144"/>
        <xdr:cNvSpPr>
          <a:spLocks noChangeArrowheads="1"/>
        </xdr:cNvSpPr>
      </xdr:nvSpPr>
      <xdr:spPr bwMode="auto">
        <a:xfrm flipH="1">
          <a:off x="5924550" y="4476750"/>
          <a:ext cx="76200" cy="1152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161925</xdr:colOff>
      <xdr:row>7</xdr:row>
      <xdr:rowOff>142875</xdr:rowOff>
    </xdr:from>
    <xdr:to>
      <xdr:col>5</xdr:col>
      <xdr:colOff>19050</xdr:colOff>
      <xdr:row>34</xdr:row>
      <xdr:rowOff>66675</xdr:rowOff>
    </xdr:to>
    <xdr:sp macro="" textlink="">
      <xdr:nvSpPr>
        <xdr:cNvPr id="25071" name="Rectangle 145"/>
        <xdr:cNvSpPr>
          <a:spLocks noChangeArrowheads="1"/>
        </xdr:cNvSpPr>
      </xdr:nvSpPr>
      <xdr:spPr bwMode="auto">
        <a:xfrm flipH="1">
          <a:off x="885825" y="1333500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7</xdr:row>
      <xdr:rowOff>142875</xdr:rowOff>
    </xdr:from>
    <xdr:to>
      <xdr:col>9</xdr:col>
      <xdr:colOff>19050</xdr:colOff>
      <xdr:row>34</xdr:row>
      <xdr:rowOff>66675</xdr:rowOff>
    </xdr:to>
    <xdr:sp macro="" textlink="">
      <xdr:nvSpPr>
        <xdr:cNvPr id="25072" name="Rectangle 146"/>
        <xdr:cNvSpPr>
          <a:spLocks noChangeArrowheads="1"/>
        </xdr:cNvSpPr>
      </xdr:nvSpPr>
      <xdr:spPr bwMode="auto">
        <a:xfrm flipH="1">
          <a:off x="1609725" y="1333500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95250</xdr:colOff>
      <xdr:row>7</xdr:row>
      <xdr:rowOff>142875</xdr:rowOff>
    </xdr:from>
    <xdr:to>
      <xdr:col>12</xdr:col>
      <xdr:colOff>133350</xdr:colOff>
      <xdr:row>34</xdr:row>
      <xdr:rowOff>66675</xdr:rowOff>
    </xdr:to>
    <xdr:sp macro="" textlink="">
      <xdr:nvSpPr>
        <xdr:cNvPr id="25073" name="Rectangle 147"/>
        <xdr:cNvSpPr>
          <a:spLocks noChangeArrowheads="1"/>
        </xdr:cNvSpPr>
      </xdr:nvSpPr>
      <xdr:spPr bwMode="auto">
        <a:xfrm flipH="1">
          <a:off x="2266950" y="1333500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171450</xdr:colOff>
      <xdr:row>7</xdr:row>
      <xdr:rowOff>152400</xdr:rowOff>
    </xdr:from>
    <xdr:to>
      <xdr:col>33</xdr:col>
      <xdr:colOff>28575</xdr:colOff>
      <xdr:row>34</xdr:row>
      <xdr:rowOff>66675</xdr:rowOff>
    </xdr:to>
    <xdr:sp macro="" textlink="">
      <xdr:nvSpPr>
        <xdr:cNvPr id="25074" name="Rectangle 148"/>
        <xdr:cNvSpPr>
          <a:spLocks noChangeArrowheads="1"/>
        </xdr:cNvSpPr>
      </xdr:nvSpPr>
      <xdr:spPr bwMode="auto">
        <a:xfrm flipH="1">
          <a:off x="5962650" y="1343025"/>
          <a:ext cx="38100" cy="428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7</xdr:row>
      <xdr:rowOff>152400</xdr:rowOff>
    </xdr:from>
    <xdr:to>
      <xdr:col>29</xdr:col>
      <xdr:colOff>38100</xdr:colOff>
      <xdr:row>34</xdr:row>
      <xdr:rowOff>76200</xdr:rowOff>
    </xdr:to>
    <xdr:sp macro="" textlink="">
      <xdr:nvSpPr>
        <xdr:cNvPr id="25075" name="Rectangle 149"/>
        <xdr:cNvSpPr>
          <a:spLocks noChangeArrowheads="1"/>
        </xdr:cNvSpPr>
      </xdr:nvSpPr>
      <xdr:spPr bwMode="auto">
        <a:xfrm flipH="1">
          <a:off x="5248275" y="1343025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104775</xdr:colOff>
      <xdr:row>7</xdr:row>
      <xdr:rowOff>152400</xdr:rowOff>
    </xdr:from>
    <xdr:to>
      <xdr:col>25</xdr:col>
      <xdr:colOff>142875</xdr:colOff>
      <xdr:row>34</xdr:row>
      <xdr:rowOff>66675</xdr:rowOff>
    </xdr:to>
    <xdr:sp macro="" textlink="">
      <xdr:nvSpPr>
        <xdr:cNvPr id="25076" name="Rectangle 150"/>
        <xdr:cNvSpPr>
          <a:spLocks noChangeArrowheads="1"/>
        </xdr:cNvSpPr>
      </xdr:nvSpPr>
      <xdr:spPr bwMode="auto">
        <a:xfrm flipH="1">
          <a:off x="4629150" y="1343025"/>
          <a:ext cx="38100" cy="428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</xdr:row>
      <xdr:rowOff>123825</xdr:rowOff>
    </xdr:from>
    <xdr:to>
      <xdr:col>0</xdr:col>
      <xdr:colOff>171450</xdr:colOff>
      <xdr:row>34</xdr:row>
      <xdr:rowOff>95250</xdr:rowOff>
    </xdr:to>
    <xdr:cxnSp macro="">
      <xdr:nvCxnSpPr>
        <xdr:cNvPr id="25077" name="AutoShape 151"/>
        <xdr:cNvCxnSpPr>
          <a:cxnSpLocks noChangeShapeType="1"/>
        </xdr:cNvCxnSpPr>
      </xdr:nvCxnSpPr>
      <xdr:spPr bwMode="auto">
        <a:xfrm flipH="1">
          <a:off x="171450" y="1314450"/>
          <a:ext cx="0" cy="4343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0</xdr:col>
      <xdr:colOff>9525</xdr:colOff>
      <xdr:row>34</xdr:row>
      <xdr:rowOff>66675</xdr:rowOff>
    </xdr:from>
    <xdr:to>
      <xdr:col>5</xdr:col>
      <xdr:colOff>0</xdr:colOff>
      <xdr:row>34</xdr:row>
      <xdr:rowOff>66675</xdr:rowOff>
    </xdr:to>
    <xdr:sp macro="" textlink="">
      <xdr:nvSpPr>
        <xdr:cNvPr id="25078" name="Line 152"/>
        <xdr:cNvSpPr>
          <a:spLocks noChangeShapeType="1"/>
        </xdr:cNvSpPr>
      </xdr:nvSpPr>
      <xdr:spPr bwMode="auto">
        <a:xfrm flipH="1">
          <a:off x="9525" y="5629275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133350</xdr:rowOff>
    </xdr:from>
    <xdr:to>
      <xdr:col>5</xdr:col>
      <xdr:colOff>19050</xdr:colOff>
      <xdr:row>7</xdr:row>
      <xdr:rowOff>133350</xdr:rowOff>
    </xdr:to>
    <xdr:sp macro="" textlink="">
      <xdr:nvSpPr>
        <xdr:cNvPr id="25079" name="Line 153"/>
        <xdr:cNvSpPr>
          <a:spLocks noChangeShapeType="1"/>
        </xdr:cNvSpPr>
      </xdr:nvSpPr>
      <xdr:spPr bwMode="auto">
        <a:xfrm flipH="1">
          <a:off x="0" y="13239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21</xdr:row>
      <xdr:rowOff>47625</xdr:rowOff>
    </xdr:from>
    <xdr:to>
      <xdr:col>2</xdr:col>
      <xdr:colOff>0</xdr:colOff>
      <xdr:row>34</xdr:row>
      <xdr:rowOff>66675</xdr:rowOff>
    </xdr:to>
    <xdr:cxnSp macro="">
      <xdr:nvCxnSpPr>
        <xdr:cNvPr id="25080" name="AutoShape 154"/>
        <xdr:cNvCxnSpPr>
          <a:cxnSpLocks noChangeShapeType="1"/>
        </xdr:cNvCxnSpPr>
      </xdr:nvCxnSpPr>
      <xdr:spPr bwMode="auto">
        <a:xfrm>
          <a:off x="361950" y="3505200"/>
          <a:ext cx="0" cy="21240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19050</xdr:colOff>
      <xdr:row>21</xdr:row>
      <xdr:rowOff>104775</xdr:rowOff>
    </xdr:from>
    <xdr:to>
      <xdr:col>8</xdr:col>
      <xdr:colOff>171450</xdr:colOff>
      <xdr:row>34</xdr:row>
      <xdr:rowOff>66675</xdr:rowOff>
    </xdr:to>
    <xdr:sp macro="" textlink="">
      <xdr:nvSpPr>
        <xdr:cNvPr id="25081" name="AutoShape 155"/>
        <xdr:cNvSpPr>
          <a:spLocks noChangeArrowheads="1"/>
        </xdr:cNvSpPr>
      </xdr:nvSpPr>
      <xdr:spPr bwMode="auto">
        <a:xfrm flipH="1">
          <a:off x="923925" y="3562350"/>
          <a:ext cx="695325" cy="2066925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21</xdr:row>
      <xdr:rowOff>0</xdr:rowOff>
    </xdr:from>
    <xdr:to>
      <xdr:col>9</xdr:col>
      <xdr:colOff>57150</xdr:colOff>
      <xdr:row>21</xdr:row>
      <xdr:rowOff>104775</xdr:rowOff>
    </xdr:to>
    <xdr:sp macro="" textlink="">
      <xdr:nvSpPr>
        <xdr:cNvPr id="25082" name="Rectangle 156"/>
        <xdr:cNvSpPr>
          <a:spLocks noChangeArrowheads="1"/>
        </xdr:cNvSpPr>
      </xdr:nvSpPr>
      <xdr:spPr bwMode="auto">
        <a:xfrm flipH="1">
          <a:off x="1647825" y="34575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19050</xdr:colOff>
      <xdr:row>21</xdr:row>
      <xdr:rowOff>95250</xdr:rowOff>
    </xdr:from>
    <xdr:to>
      <xdr:col>12</xdr:col>
      <xdr:colOff>95250</xdr:colOff>
      <xdr:row>34</xdr:row>
      <xdr:rowOff>66675</xdr:rowOff>
    </xdr:to>
    <xdr:sp macro="" textlink="">
      <xdr:nvSpPr>
        <xdr:cNvPr id="25083" name="AutoShape 157"/>
        <xdr:cNvSpPr>
          <a:spLocks noChangeArrowheads="1"/>
        </xdr:cNvSpPr>
      </xdr:nvSpPr>
      <xdr:spPr bwMode="auto">
        <a:xfrm flipH="1">
          <a:off x="1647825" y="3552825"/>
          <a:ext cx="619125" cy="2076450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133350</xdr:colOff>
      <xdr:row>21</xdr:row>
      <xdr:rowOff>0</xdr:rowOff>
    </xdr:from>
    <xdr:to>
      <xdr:col>12</xdr:col>
      <xdr:colOff>171450</xdr:colOff>
      <xdr:row>21</xdr:row>
      <xdr:rowOff>104775</xdr:rowOff>
    </xdr:to>
    <xdr:sp macro="" textlink="">
      <xdr:nvSpPr>
        <xdr:cNvPr id="25084" name="Rectangle 158"/>
        <xdr:cNvSpPr>
          <a:spLocks noChangeArrowheads="1"/>
        </xdr:cNvSpPr>
      </xdr:nvSpPr>
      <xdr:spPr bwMode="auto">
        <a:xfrm flipH="1">
          <a:off x="2305050" y="34575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142875</xdr:colOff>
      <xdr:row>21</xdr:row>
      <xdr:rowOff>104775</xdr:rowOff>
    </xdr:from>
    <xdr:to>
      <xdr:col>15</xdr:col>
      <xdr:colOff>114300</xdr:colOff>
      <xdr:row>34</xdr:row>
      <xdr:rowOff>66675</xdr:rowOff>
    </xdr:to>
    <xdr:sp macro="" textlink="">
      <xdr:nvSpPr>
        <xdr:cNvPr id="25085" name="AutoShape 159"/>
        <xdr:cNvSpPr>
          <a:spLocks noChangeArrowheads="1"/>
        </xdr:cNvSpPr>
      </xdr:nvSpPr>
      <xdr:spPr bwMode="auto">
        <a:xfrm flipH="1">
          <a:off x="2314575" y="3562350"/>
          <a:ext cx="514350" cy="2066925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133350</xdr:colOff>
      <xdr:row>21</xdr:row>
      <xdr:rowOff>0</xdr:rowOff>
    </xdr:from>
    <xdr:to>
      <xdr:col>32</xdr:col>
      <xdr:colOff>171450</xdr:colOff>
      <xdr:row>21</xdr:row>
      <xdr:rowOff>104775</xdr:rowOff>
    </xdr:to>
    <xdr:sp macro="" textlink="">
      <xdr:nvSpPr>
        <xdr:cNvPr id="25086" name="Rectangle 160"/>
        <xdr:cNvSpPr>
          <a:spLocks noChangeArrowheads="1"/>
        </xdr:cNvSpPr>
      </xdr:nvSpPr>
      <xdr:spPr bwMode="auto">
        <a:xfrm flipH="1">
          <a:off x="5924550" y="34575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142875</xdr:colOff>
      <xdr:row>21</xdr:row>
      <xdr:rowOff>9525</xdr:rowOff>
    </xdr:from>
    <xdr:to>
      <xdr:col>29</xdr:col>
      <xdr:colOff>0</xdr:colOff>
      <xdr:row>21</xdr:row>
      <xdr:rowOff>114300</xdr:rowOff>
    </xdr:to>
    <xdr:sp macro="" textlink="">
      <xdr:nvSpPr>
        <xdr:cNvPr id="25087" name="Rectangle 161"/>
        <xdr:cNvSpPr>
          <a:spLocks noChangeArrowheads="1"/>
        </xdr:cNvSpPr>
      </xdr:nvSpPr>
      <xdr:spPr bwMode="auto">
        <a:xfrm flipH="1">
          <a:off x="5210175" y="3467100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66675</xdr:colOff>
      <xdr:row>21</xdr:row>
      <xdr:rowOff>0</xdr:rowOff>
    </xdr:from>
    <xdr:to>
      <xdr:col>25</xdr:col>
      <xdr:colOff>104775</xdr:colOff>
      <xdr:row>21</xdr:row>
      <xdr:rowOff>104775</xdr:rowOff>
    </xdr:to>
    <xdr:sp macro="" textlink="">
      <xdr:nvSpPr>
        <xdr:cNvPr id="25088" name="Rectangle 162"/>
        <xdr:cNvSpPr>
          <a:spLocks noChangeArrowheads="1"/>
        </xdr:cNvSpPr>
      </xdr:nvSpPr>
      <xdr:spPr bwMode="auto">
        <a:xfrm flipH="1">
          <a:off x="4591050" y="34575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38100</xdr:colOff>
      <xdr:row>21</xdr:row>
      <xdr:rowOff>104775</xdr:rowOff>
    </xdr:from>
    <xdr:to>
      <xdr:col>33</xdr:col>
      <xdr:colOff>0</xdr:colOff>
      <xdr:row>34</xdr:row>
      <xdr:rowOff>76200</xdr:rowOff>
    </xdr:to>
    <xdr:sp macro="" textlink="">
      <xdr:nvSpPr>
        <xdr:cNvPr id="25089" name="AutoShape 163"/>
        <xdr:cNvSpPr>
          <a:spLocks noChangeArrowheads="1"/>
        </xdr:cNvSpPr>
      </xdr:nvSpPr>
      <xdr:spPr bwMode="auto">
        <a:xfrm>
          <a:off x="5286375" y="3562350"/>
          <a:ext cx="685800" cy="2076450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142875</xdr:colOff>
      <xdr:row>21</xdr:row>
      <xdr:rowOff>95250</xdr:rowOff>
    </xdr:from>
    <xdr:to>
      <xdr:col>29</xdr:col>
      <xdr:colOff>0</xdr:colOff>
      <xdr:row>34</xdr:row>
      <xdr:rowOff>66675</xdr:rowOff>
    </xdr:to>
    <xdr:sp macro="" textlink="">
      <xdr:nvSpPr>
        <xdr:cNvPr id="25090" name="AutoShape 164"/>
        <xdr:cNvSpPr>
          <a:spLocks noChangeArrowheads="1"/>
        </xdr:cNvSpPr>
      </xdr:nvSpPr>
      <xdr:spPr bwMode="auto">
        <a:xfrm>
          <a:off x="4667250" y="3552825"/>
          <a:ext cx="581025" cy="2076450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95250</xdr:colOff>
      <xdr:row>27</xdr:row>
      <xdr:rowOff>47625</xdr:rowOff>
    </xdr:from>
    <xdr:to>
      <xdr:col>22</xdr:col>
      <xdr:colOff>28575</xdr:colOff>
      <xdr:row>34</xdr:row>
      <xdr:rowOff>85725</xdr:rowOff>
    </xdr:to>
    <xdr:sp macro="" textlink="">
      <xdr:nvSpPr>
        <xdr:cNvPr id="25091" name="AutoShape 165"/>
        <xdr:cNvSpPr>
          <a:spLocks noChangeArrowheads="1"/>
        </xdr:cNvSpPr>
      </xdr:nvSpPr>
      <xdr:spPr bwMode="auto">
        <a:xfrm flipH="1">
          <a:off x="3352800" y="4476750"/>
          <a:ext cx="657225" cy="1171575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</xdr:colOff>
      <xdr:row>21</xdr:row>
      <xdr:rowOff>114300</xdr:rowOff>
    </xdr:from>
    <xdr:to>
      <xdr:col>25</xdr:col>
      <xdr:colOff>104775</xdr:colOff>
      <xdr:row>34</xdr:row>
      <xdr:rowOff>85725</xdr:rowOff>
    </xdr:to>
    <xdr:sp macro="" textlink="">
      <xdr:nvSpPr>
        <xdr:cNvPr id="25092" name="AutoShape 166"/>
        <xdr:cNvSpPr>
          <a:spLocks noChangeArrowheads="1"/>
        </xdr:cNvSpPr>
      </xdr:nvSpPr>
      <xdr:spPr bwMode="auto">
        <a:xfrm>
          <a:off x="3990975" y="3571875"/>
          <a:ext cx="638175" cy="2076450"/>
        </a:xfrm>
        <a:prstGeom prst="parallelogram">
          <a:avLst>
            <a:gd name="adj" fmla="val 9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95250</xdr:colOff>
      <xdr:row>27</xdr:row>
      <xdr:rowOff>47625</xdr:rowOff>
    </xdr:from>
    <xdr:to>
      <xdr:col>18</xdr:col>
      <xdr:colOff>123825</xdr:colOff>
      <xdr:row>34</xdr:row>
      <xdr:rowOff>85725</xdr:rowOff>
    </xdr:to>
    <xdr:sp macro="" textlink="">
      <xdr:nvSpPr>
        <xdr:cNvPr id="25093" name="AutoShape 167"/>
        <xdr:cNvSpPr>
          <a:spLocks noChangeArrowheads="1"/>
        </xdr:cNvSpPr>
      </xdr:nvSpPr>
      <xdr:spPr bwMode="auto">
        <a:xfrm>
          <a:off x="2809875" y="4476750"/>
          <a:ext cx="571500" cy="1171575"/>
        </a:xfrm>
        <a:prstGeom prst="parallelogram">
          <a:avLst>
            <a:gd name="adj" fmla="val 88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76200</xdr:colOff>
      <xdr:row>7</xdr:row>
      <xdr:rowOff>152400</xdr:rowOff>
    </xdr:from>
    <xdr:to>
      <xdr:col>18</xdr:col>
      <xdr:colOff>114300</xdr:colOff>
      <xdr:row>34</xdr:row>
      <xdr:rowOff>76200</xdr:rowOff>
    </xdr:to>
    <xdr:sp macro="" textlink="">
      <xdr:nvSpPr>
        <xdr:cNvPr id="25094" name="Rectangle 168"/>
        <xdr:cNvSpPr>
          <a:spLocks noChangeArrowheads="1"/>
        </xdr:cNvSpPr>
      </xdr:nvSpPr>
      <xdr:spPr bwMode="auto">
        <a:xfrm flipH="1">
          <a:off x="3333750" y="1343025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152400</xdr:colOff>
      <xdr:row>8</xdr:row>
      <xdr:rowOff>0</xdr:rowOff>
    </xdr:from>
    <xdr:to>
      <xdr:col>22</xdr:col>
      <xdr:colOff>9525</xdr:colOff>
      <xdr:row>34</xdr:row>
      <xdr:rowOff>76200</xdr:rowOff>
    </xdr:to>
    <xdr:sp macro="" textlink="">
      <xdr:nvSpPr>
        <xdr:cNvPr id="25095" name="Rectangle 169"/>
        <xdr:cNvSpPr>
          <a:spLocks noChangeArrowheads="1"/>
        </xdr:cNvSpPr>
      </xdr:nvSpPr>
      <xdr:spPr bwMode="auto">
        <a:xfrm flipH="1">
          <a:off x="3952875" y="1352550"/>
          <a:ext cx="38100" cy="428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104775</xdr:colOff>
      <xdr:row>7</xdr:row>
      <xdr:rowOff>152400</xdr:rowOff>
    </xdr:from>
    <xdr:to>
      <xdr:col>15</xdr:col>
      <xdr:colOff>142875</xdr:colOff>
      <xdr:row>34</xdr:row>
      <xdr:rowOff>76200</xdr:rowOff>
    </xdr:to>
    <xdr:sp macro="" textlink="">
      <xdr:nvSpPr>
        <xdr:cNvPr id="25096" name="Rectangle 170"/>
        <xdr:cNvSpPr>
          <a:spLocks noChangeArrowheads="1"/>
        </xdr:cNvSpPr>
      </xdr:nvSpPr>
      <xdr:spPr bwMode="auto">
        <a:xfrm flipH="1">
          <a:off x="2819400" y="1343025"/>
          <a:ext cx="38100" cy="429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0</xdr:colOff>
      <xdr:row>4</xdr:row>
      <xdr:rowOff>85725</xdr:rowOff>
    </xdr:from>
    <xdr:to>
      <xdr:col>35</xdr:col>
      <xdr:colOff>0</xdr:colOff>
      <xdr:row>8</xdr:row>
      <xdr:rowOff>19050</xdr:rowOff>
    </xdr:to>
    <xdr:sp macro="" textlink="">
      <xdr:nvSpPr>
        <xdr:cNvPr id="25097" name="Line 171"/>
        <xdr:cNvSpPr>
          <a:spLocks noChangeShapeType="1"/>
        </xdr:cNvSpPr>
      </xdr:nvSpPr>
      <xdr:spPr bwMode="auto">
        <a:xfrm flipV="1">
          <a:off x="6334125" y="733425"/>
          <a:ext cx="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4</xdr:row>
      <xdr:rowOff>57150</xdr:rowOff>
    </xdr:from>
    <xdr:to>
      <xdr:col>3</xdr:col>
      <xdr:colOff>28575</xdr:colOff>
      <xdr:row>7</xdr:row>
      <xdr:rowOff>142875</xdr:rowOff>
    </xdr:to>
    <xdr:sp macro="" textlink="">
      <xdr:nvSpPr>
        <xdr:cNvPr id="25098" name="Line 172"/>
        <xdr:cNvSpPr>
          <a:spLocks noChangeShapeType="1"/>
        </xdr:cNvSpPr>
      </xdr:nvSpPr>
      <xdr:spPr bwMode="auto">
        <a:xfrm flipH="1" flipV="1">
          <a:off x="571500" y="70485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21</xdr:row>
      <xdr:rowOff>95250</xdr:rowOff>
    </xdr:from>
    <xdr:to>
      <xdr:col>5</xdr:col>
      <xdr:colOff>38100</xdr:colOff>
      <xdr:row>21</xdr:row>
      <xdr:rowOff>95250</xdr:rowOff>
    </xdr:to>
    <xdr:sp macro="" textlink="">
      <xdr:nvSpPr>
        <xdr:cNvPr id="25099" name="Line 173"/>
        <xdr:cNvSpPr>
          <a:spLocks noChangeShapeType="1"/>
        </xdr:cNvSpPr>
      </xdr:nvSpPr>
      <xdr:spPr bwMode="auto">
        <a:xfrm flipH="1">
          <a:off x="276225" y="35528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19050</xdr:colOff>
      <xdr:row>7</xdr:row>
      <xdr:rowOff>133350</xdr:rowOff>
    </xdr:from>
    <xdr:to>
      <xdr:col>35</xdr:col>
      <xdr:colOff>38100</xdr:colOff>
      <xdr:row>36</xdr:row>
      <xdr:rowOff>47625</xdr:rowOff>
    </xdr:to>
    <xdr:sp macro="" textlink="">
      <xdr:nvSpPr>
        <xdr:cNvPr id="25100" name="Rectangle 174"/>
        <xdr:cNvSpPr>
          <a:spLocks noChangeArrowheads="1"/>
        </xdr:cNvSpPr>
      </xdr:nvSpPr>
      <xdr:spPr bwMode="auto">
        <a:xfrm flipH="1">
          <a:off x="6353175" y="1323975"/>
          <a:ext cx="19050" cy="461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7</xdr:row>
      <xdr:rowOff>123825</xdr:rowOff>
    </xdr:from>
    <xdr:to>
      <xdr:col>3</xdr:col>
      <xdr:colOff>19050</xdr:colOff>
      <xdr:row>36</xdr:row>
      <xdr:rowOff>38100</xdr:rowOff>
    </xdr:to>
    <xdr:sp macro="" textlink="">
      <xdr:nvSpPr>
        <xdr:cNvPr id="25101" name="Rectangle 175"/>
        <xdr:cNvSpPr>
          <a:spLocks noChangeArrowheads="1"/>
        </xdr:cNvSpPr>
      </xdr:nvSpPr>
      <xdr:spPr bwMode="auto">
        <a:xfrm flipH="1">
          <a:off x="542925" y="1314450"/>
          <a:ext cx="19050" cy="461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</xdr:colOff>
      <xdr:row>21</xdr:row>
      <xdr:rowOff>9525</xdr:rowOff>
    </xdr:from>
    <xdr:to>
      <xdr:col>22</xdr:col>
      <xdr:colOff>47625</xdr:colOff>
      <xdr:row>21</xdr:row>
      <xdr:rowOff>114300</xdr:rowOff>
    </xdr:to>
    <xdr:sp macro="" textlink="">
      <xdr:nvSpPr>
        <xdr:cNvPr id="25102" name="Rectangle 176"/>
        <xdr:cNvSpPr>
          <a:spLocks noChangeArrowheads="1"/>
        </xdr:cNvSpPr>
      </xdr:nvSpPr>
      <xdr:spPr bwMode="auto">
        <a:xfrm flipH="1">
          <a:off x="3990975" y="3467100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114300</xdr:colOff>
      <xdr:row>21</xdr:row>
      <xdr:rowOff>0</xdr:rowOff>
    </xdr:from>
    <xdr:to>
      <xdr:col>18</xdr:col>
      <xdr:colOff>152400</xdr:colOff>
      <xdr:row>21</xdr:row>
      <xdr:rowOff>104775</xdr:rowOff>
    </xdr:to>
    <xdr:sp macro="" textlink="">
      <xdr:nvSpPr>
        <xdr:cNvPr id="25103" name="Rectangle 177"/>
        <xdr:cNvSpPr>
          <a:spLocks noChangeArrowheads="1"/>
        </xdr:cNvSpPr>
      </xdr:nvSpPr>
      <xdr:spPr bwMode="auto">
        <a:xfrm flipH="1">
          <a:off x="3371850" y="34575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142875</xdr:colOff>
      <xdr:row>20</xdr:row>
      <xdr:rowOff>152400</xdr:rowOff>
    </xdr:from>
    <xdr:to>
      <xdr:col>16</xdr:col>
      <xdr:colOff>0</xdr:colOff>
      <xdr:row>21</xdr:row>
      <xdr:rowOff>95250</xdr:rowOff>
    </xdr:to>
    <xdr:sp macro="" textlink="">
      <xdr:nvSpPr>
        <xdr:cNvPr id="25104" name="Rectangle 178"/>
        <xdr:cNvSpPr>
          <a:spLocks noChangeArrowheads="1"/>
        </xdr:cNvSpPr>
      </xdr:nvSpPr>
      <xdr:spPr bwMode="auto">
        <a:xfrm flipH="1">
          <a:off x="2857500" y="3448050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35</xdr:row>
      <xdr:rowOff>9525</xdr:rowOff>
    </xdr:from>
    <xdr:to>
      <xdr:col>5</xdr:col>
      <xdr:colOff>85725</xdr:colOff>
      <xdr:row>46</xdr:row>
      <xdr:rowOff>66675</xdr:rowOff>
    </xdr:to>
    <xdr:sp macro="" textlink="">
      <xdr:nvSpPr>
        <xdr:cNvPr id="25105" name="Rectangle 179"/>
        <xdr:cNvSpPr>
          <a:spLocks noChangeArrowheads="1"/>
        </xdr:cNvSpPr>
      </xdr:nvSpPr>
      <xdr:spPr bwMode="auto">
        <a:xfrm flipH="1">
          <a:off x="895350" y="5734050"/>
          <a:ext cx="95250" cy="1857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45</xdr:row>
      <xdr:rowOff>47625</xdr:rowOff>
    </xdr:from>
    <xdr:to>
      <xdr:col>13</xdr:col>
      <xdr:colOff>95250</xdr:colOff>
      <xdr:row>46</xdr:row>
      <xdr:rowOff>114300</xdr:rowOff>
    </xdr:to>
    <xdr:sp macro="" textlink="">
      <xdr:nvSpPr>
        <xdr:cNvPr id="25106" name="Oval 183"/>
        <xdr:cNvSpPr>
          <a:spLocks noChangeArrowheads="1"/>
        </xdr:cNvSpPr>
      </xdr:nvSpPr>
      <xdr:spPr bwMode="auto">
        <a:xfrm flipH="1">
          <a:off x="2219325" y="7410450"/>
          <a:ext cx="2286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9525</xdr:colOff>
      <xdr:row>45</xdr:row>
      <xdr:rowOff>9525</xdr:rowOff>
    </xdr:from>
    <xdr:to>
      <xdr:col>33</xdr:col>
      <xdr:colOff>57150</xdr:colOff>
      <xdr:row>46</xdr:row>
      <xdr:rowOff>76200</xdr:rowOff>
    </xdr:to>
    <xdr:sp macro="" textlink="">
      <xdr:nvSpPr>
        <xdr:cNvPr id="25107" name="Oval 184"/>
        <xdr:cNvSpPr>
          <a:spLocks noChangeArrowheads="1"/>
        </xdr:cNvSpPr>
      </xdr:nvSpPr>
      <xdr:spPr bwMode="auto">
        <a:xfrm flipH="1">
          <a:off x="5800725" y="7372350"/>
          <a:ext cx="22860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46</xdr:row>
      <xdr:rowOff>76200</xdr:rowOff>
    </xdr:from>
    <xdr:to>
      <xdr:col>33</xdr:col>
      <xdr:colOff>19050</xdr:colOff>
      <xdr:row>47</xdr:row>
      <xdr:rowOff>19050</xdr:rowOff>
    </xdr:to>
    <xdr:sp macro="" textlink="">
      <xdr:nvSpPr>
        <xdr:cNvPr id="25108" name="Rectangle 185"/>
        <xdr:cNvSpPr>
          <a:spLocks noChangeArrowheads="1"/>
        </xdr:cNvSpPr>
      </xdr:nvSpPr>
      <xdr:spPr bwMode="auto">
        <a:xfrm rot="5400000" flipH="1">
          <a:off x="3381375" y="5095875"/>
          <a:ext cx="104775" cy="511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46</xdr:row>
      <xdr:rowOff>38100</xdr:rowOff>
    </xdr:from>
    <xdr:to>
      <xdr:col>33</xdr:col>
      <xdr:colOff>19050</xdr:colOff>
      <xdr:row>48</xdr:row>
      <xdr:rowOff>38100</xdr:rowOff>
    </xdr:to>
    <xdr:sp macro="" textlink="">
      <xdr:nvSpPr>
        <xdr:cNvPr id="25109" name="Rectangle 186"/>
        <xdr:cNvSpPr>
          <a:spLocks noChangeArrowheads="1"/>
        </xdr:cNvSpPr>
      </xdr:nvSpPr>
      <xdr:spPr bwMode="auto">
        <a:xfrm flipH="1">
          <a:off x="876300" y="7562850"/>
          <a:ext cx="5114925" cy="323850"/>
        </a:xfrm>
        <a:prstGeom prst="rect">
          <a:avLst/>
        </a:prstGeom>
        <a:solidFill>
          <a:srgbClr val="FFFF99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95250</xdr:colOff>
      <xdr:row>55</xdr:row>
      <xdr:rowOff>0</xdr:rowOff>
    </xdr:from>
    <xdr:to>
      <xdr:col>32</xdr:col>
      <xdr:colOff>9525</xdr:colOff>
      <xdr:row>55</xdr:row>
      <xdr:rowOff>0</xdr:rowOff>
    </xdr:to>
    <xdr:cxnSp macro="">
      <xdr:nvCxnSpPr>
        <xdr:cNvPr id="25110" name="AutoShape 187"/>
        <xdr:cNvCxnSpPr>
          <a:cxnSpLocks noChangeShapeType="1"/>
        </xdr:cNvCxnSpPr>
      </xdr:nvCxnSpPr>
      <xdr:spPr bwMode="auto">
        <a:xfrm flipH="1">
          <a:off x="2447925" y="8982075"/>
          <a:ext cx="33528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32</xdr:col>
      <xdr:colOff>9525</xdr:colOff>
      <xdr:row>45</xdr:row>
      <xdr:rowOff>123825</xdr:rowOff>
    </xdr:from>
    <xdr:to>
      <xdr:col>32</xdr:col>
      <xdr:colOff>9525</xdr:colOff>
      <xdr:row>55</xdr:row>
      <xdr:rowOff>28575</xdr:rowOff>
    </xdr:to>
    <xdr:sp macro="" textlink="">
      <xdr:nvSpPr>
        <xdr:cNvPr id="25111" name="Line 189"/>
        <xdr:cNvSpPr>
          <a:spLocks noChangeShapeType="1"/>
        </xdr:cNvSpPr>
      </xdr:nvSpPr>
      <xdr:spPr bwMode="auto">
        <a:xfrm flipH="1">
          <a:off x="5800725" y="7486650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95250</xdr:colOff>
      <xdr:row>46</xdr:row>
      <xdr:rowOff>0</xdr:rowOff>
    </xdr:from>
    <xdr:to>
      <xdr:col>13</xdr:col>
      <xdr:colOff>95250</xdr:colOff>
      <xdr:row>55</xdr:row>
      <xdr:rowOff>19050</xdr:rowOff>
    </xdr:to>
    <xdr:sp macro="" textlink="">
      <xdr:nvSpPr>
        <xdr:cNvPr id="25112" name="Line 193"/>
        <xdr:cNvSpPr>
          <a:spLocks noChangeShapeType="1"/>
        </xdr:cNvSpPr>
      </xdr:nvSpPr>
      <xdr:spPr bwMode="auto">
        <a:xfrm flipH="1">
          <a:off x="2447925" y="7524750"/>
          <a:ext cx="0" cy="147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48</xdr:row>
      <xdr:rowOff>47625</xdr:rowOff>
    </xdr:from>
    <xdr:to>
      <xdr:col>4</xdr:col>
      <xdr:colOff>152400</xdr:colOff>
      <xdr:row>52</xdr:row>
      <xdr:rowOff>142875</xdr:rowOff>
    </xdr:to>
    <xdr:sp macro="" textlink="">
      <xdr:nvSpPr>
        <xdr:cNvPr id="25113" name="Line 194"/>
        <xdr:cNvSpPr>
          <a:spLocks noChangeShapeType="1"/>
        </xdr:cNvSpPr>
      </xdr:nvSpPr>
      <xdr:spPr bwMode="auto">
        <a:xfrm flipH="1">
          <a:off x="876300" y="7896225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48</xdr:row>
      <xdr:rowOff>47625</xdr:rowOff>
    </xdr:from>
    <xdr:to>
      <xdr:col>4</xdr:col>
      <xdr:colOff>152400</xdr:colOff>
      <xdr:row>57</xdr:row>
      <xdr:rowOff>38100</xdr:rowOff>
    </xdr:to>
    <xdr:sp macro="" textlink="">
      <xdr:nvSpPr>
        <xdr:cNvPr id="25114" name="Line 195"/>
        <xdr:cNvSpPr>
          <a:spLocks noChangeShapeType="1"/>
        </xdr:cNvSpPr>
      </xdr:nvSpPr>
      <xdr:spPr bwMode="auto">
        <a:xfrm flipH="1">
          <a:off x="876300" y="7896225"/>
          <a:ext cx="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19050</xdr:colOff>
      <xdr:row>48</xdr:row>
      <xdr:rowOff>19050</xdr:rowOff>
    </xdr:from>
    <xdr:to>
      <xdr:col>33</xdr:col>
      <xdr:colOff>19050</xdr:colOff>
      <xdr:row>57</xdr:row>
      <xdr:rowOff>38100</xdr:rowOff>
    </xdr:to>
    <xdr:sp macro="" textlink="">
      <xdr:nvSpPr>
        <xdr:cNvPr id="25115" name="Line 196"/>
        <xdr:cNvSpPr>
          <a:spLocks noChangeShapeType="1"/>
        </xdr:cNvSpPr>
      </xdr:nvSpPr>
      <xdr:spPr bwMode="auto">
        <a:xfrm flipH="1">
          <a:off x="5991225" y="7867650"/>
          <a:ext cx="0" cy="1476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47</xdr:row>
      <xdr:rowOff>9525</xdr:rowOff>
    </xdr:from>
    <xdr:to>
      <xdr:col>12</xdr:col>
      <xdr:colOff>66675</xdr:colOff>
      <xdr:row>56</xdr:row>
      <xdr:rowOff>57150</xdr:rowOff>
    </xdr:to>
    <xdr:sp macro="" textlink="">
      <xdr:nvSpPr>
        <xdr:cNvPr id="25116" name="Line 197"/>
        <xdr:cNvSpPr>
          <a:spLocks noChangeShapeType="1"/>
        </xdr:cNvSpPr>
      </xdr:nvSpPr>
      <xdr:spPr bwMode="auto">
        <a:xfrm flipH="1">
          <a:off x="2238375" y="7696200"/>
          <a:ext cx="0" cy="150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95250</xdr:colOff>
      <xdr:row>45</xdr:row>
      <xdr:rowOff>133350</xdr:rowOff>
    </xdr:from>
    <xdr:to>
      <xdr:col>29</xdr:col>
      <xdr:colOff>171450</xdr:colOff>
      <xdr:row>46</xdr:row>
      <xdr:rowOff>76200</xdr:rowOff>
    </xdr:to>
    <xdr:sp macro="" textlink="">
      <xdr:nvSpPr>
        <xdr:cNvPr id="25117" name="Rectangle 198"/>
        <xdr:cNvSpPr>
          <a:spLocks noChangeArrowheads="1"/>
        </xdr:cNvSpPr>
      </xdr:nvSpPr>
      <xdr:spPr bwMode="auto">
        <a:xfrm flipH="1">
          <a:off x="5343525" y="74961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45</xdr:row>
      <xdr:rowOff>133350</xdr:rowOff>
    </xdr:from>
    <xdr:to>
      <xdr:col>27</xdr:col>
      <xdr:colOff>76200</xdr:colOff>
      <xdr:row>46</xdr:row>
      <xdr:rowOff>76200</xdr:rowOff>
    </xdr:to>
    <xdr:sp macro="" textlink="">
      <xdr:nvSpPr>
        <xdr:cNvPr id="25118" name="Rectangle 199"/>
        <xdr:cNvSpPr>
          <a:spLocks noChangeArrowheads="1"/>
        </xdr:cNvSpPr>
      </xdr:nvSpPr>
      <xdr:spPr bwMode="auto">
        <a:xfrm flipH="1">
          <a:off x="4886325" y="74961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45</xdr:row>
      <xdr:rowOff>133350</xdr:rowOff>
    </xdr:from>
    <xdr:to>
      <xdr:col>24</xdr:col>
      <xdr:colOff>76200</xdr:colOff>
      <xdr:row>46</xdr:row>
      <xdr:rowOff>76200</xdr:rowOff>
    </xdr:to>
    <xdr:sp macro="" textlink="">
      <xdr:nvSpPr>
        <xdr:cNvPr id="25119" name="Rectangle 200"/>
        <xdr:cNvSpPr>
          <a:spLocks noChangeArrowheads="1"/>
        </xdr:cNvSpPr>
      </xdr:nvSpPr>
      <xdr:spPr bwMode="auto">
        <a:xfrm flipH="1">
          <a:off x="4343400" y="74961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9525</xdr:colOff>
      <xdr:row>45</xdr:row>
      <xdr:rowOff>133350</xdr:rowOff>
    </xdr:from>
    <xdr:to>
      <xdr:col>18</xdr:col>
      <xdr:colOff>85725</xdr:colOff>
      <xdr:row>46</xdr:row>
      <xdr:rowOff>76200</xdr:rowOff>
    </xdr:to>
    <xdr:sp macro="" textlink="">
      <xdr:nvSpPr>
        <xdr:cNvPr id="25120" name="Rectangle 201"/>
        <xdr:cNvSpPr>
          <a:spLocks noChangeArrowheads="1"/>
        </xdr:cNvSpPr>
      </xdr:nvSpPr>
      <xdr:spPr bwMode="auto">
        <a:xfrm flipH="1">
          <a:off x="3267075" y="74961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95250</xdr:colOff>
      <xdr:row>45</xdr:row>
      <xdr:rowOff>133350</xdr:rowOff>
    </xdr:from>
    <xdr:to>
      <xdr:col>15</xdr:col>
      <xdr:colOff>171450</xdr:colOff>
      <xdr:row>46</xdr:row>
      <xdr:rowOff>76200</xdr:rowOff>
    </xdr:to>
    <xdr:sp macro="" textlink="">
      <xdr:nvSpPr>
        <xdr:cNvPr id="25121" name="Rectangle 202"/>
        <xdr:cNvSpPr>
          <a:spLocks noChangeArrowheads="1"/>
        </xdr:cNvSpPr>
      </xdr:nvSpPr>
      <xdr:spPr bwMode="auto">
        <a:xfrm flipH="1">
          <a:off x="2809875" y="74961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161925</xdr:colOff>
      <xdr:row>45</xdr:row>
      <xdr:rowOff>123825</xdr:rowOff>
    </xdr:from>
    <xdr:to>
      <xdr:col>32</xdr:col>
      <xdr:colOff>19050</xdr:colOff>
      <xdr:row>46</xdr:row>
      <xdr:rowOff>66675</xdr:rowOff>
    </xdr:to>
    <xdr:sp macro="" textlink="">
      <xdr:nvSpPr>
        <xdr:cNvPr id="25122" name="Rectangle 203"/>
        <xdr:cNvSpPr>
          <a:spLocks noChangeArrowheads="1"/>
        </xdr:cNvSpPr>
      </xdr:nvSpPr>
      <xdr:spPr bwMode="auto">
        <a:xfrm flipH="1">
          <a:off x="5772150" y="7486650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104775</xdr:colOff>
      <xdr:row>45</xdr:row>
      <xdr:rowOff>133350</xdr:rowOff>
    </xdr:from>
    <xdr:to>
      <xdr:col>13</xdr:col>
      <xdr:colOff>142875</xdr:colOff>
      <xdr:row>46</xdr:row>
      <xdr:rowOff>76200</xdr:rowOff>
    </xdr:to>
    <xdr:sp macro="" textlink="">
      <xdr:nvSpPr>
        <xdr:cNvPr id="25123" name="Rectangle 206"/>
        <xdr:cNvSpPr>
          <a:spLocks noChangeArrowheads="1"/>
        </xdr:cNvSpPr>
      </xdr:nvSpPr>
      <xdr:spPr bwMode="auto">
        <a:xfrm flipH="1">
          <a:off x="2457450" y="74961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28575</xdr:colOff>
      <xdr:row>45</xdr:row>
      <xdr:rowOff>133350</xdr:rowOff>
    </xdr:from>
    <xdr:to>
      <xdr:col>12</xdr:col>
      <xdr:colOff>66675</xdr:colOff>
      <xdr:row>46</xdr:row>
      <xdr:rowOff>76200</xdr:rowOff>
    </xdr:to>
    <xdr:sp macro="" textlink="">
      <xdr:nvSpPr>
        <xdr:cNvPr id="25124" name="Rectangle 207"/>
        <xdr:cNvSpPr>
          <a:spLocks noChangeArrowheads="1"/>
        </xdr:cNvSpPr>
      </xdr:nvSpPr>
      <xdr:spPr bwMode="auto">
        <a:xfrm flipH="1">
          <a:off x="2200275" y="7496175"/>
          <a:ext cx="381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45</xdr:row>
      <xdr:rowOff>133350</xdr:rowOff>
    </xdr:from>
    <xdr:to>
      <xdr:col>10</xdr:col>
      <xdr:colOff>47625</xdr:colOff>
      <xdr:row>46</xdr:row>
      <xdr:rowOff>76200</xdr:rowOff>
    </xdr:to>
    <xdr:sp macro="" textlink="">
      <xdr:nvSpPr>
        <xdr:cNvPr id="25125" name="Rectangle 208"/>
        <xdr:cNvSpPr>
          <a:spLocks noChangeArrowheads="1"/>
        </xdr:cNvSpPr>
      </xdr:nvSpPr>
      <xdr:spPr bwMode="auto">
        <a:xfrm flipH="1">
          <a:off x="1781175" y="74961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85725</xdr:colOff>
      <xdr:row>45</xdr:row>
      <xdr:rowOff>133350</xdr:rowOff>
    </xdr:from>
    <xdr:to>
      <xdr:col>7</xdr:col>
      <xdr:colOff>161925</xdr:colOff>
      <xdr:row>46</xdr:row>
      <xdr:rowOff>76200</xdr:rowOff>
    </xdr:to>
    <xdr:sp macro="" textlink="">
      <xdr:nvSpPr>
        <xdr:cNvPr id="25126" name="Rectangle 209"/>
        <xdr:cNvSpPr>
          <a:spLocks noChangeArrowheads="1"/>
        </xdr:cNvSpPr>
      </xdr:nvSpPr>
      <xdr:spPr bwMode="auto">
        <a:xfrm flipH="1">
          <a:off x="1352550" y="74961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45</xdr:row>
      <xdr:rowOff>123825</xdr:rowOff>
    </xdr:from>
    <xdr:to>
      <xdr:col>5</xdr:col>
      <xdr:colOff>95250</xdr:colOff>
      <xdr:row>46</xdr:row>
      <xdr:rowOff>66675</xdr:rowOff>
    </xdr:to>
    <xdr:sp macro="" textlink="">
      <xdr:nvSpPr>
        <xdr:cNvPr id="25127" name="Rectangle 210"/>
        <xdr:cNvSpPr>
          <a:spLocks noChangeArrowheads="1"/>
        </xdr:cNvSpPr>
      </xdr:nvSpPr>
      <xdr:spPr bwMode="auto">
        <a:xfrm flipH="1">
          <a:off x="895350" y="7486650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45</xdr:row>
      <xdr:rowOff>95250</xdr:rowOff>
    </xdr:from>
    <xdr:to>
      <xdr:col>32</xdr:col>
      <xdr:colOff>9525</xdr:colOff>
      <xdr:row>45</xdr:row>
      <xdr:rowOff>123825</xdr:rowOff>
    </xdr:to>
    <xdr:sp macro="" textlink="">
      <xdr:nvSpPr>
        <xdr:cNvPr id="25128" name="Rectangle 211"/>
        <xdr:cNvSpPr>
          <a:spLocks noChangeArrowheads="1"/>
        </xdr:cNvSpPr>
      </xdr:nvSpPr>
      <xdr:spPr bwMode="auto">
        <a:xfrm flipH="1">
          <a:off x="2428875" y="7458075"/>
          <a:ext cx="3371850" cy="28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</xdr:colOff>
      <xdr:row>45</xdr:row>
      <xdr:rowOff>85725</xdr:rowOff>
    </xdr:from>
    <xdr:to>
      <xdr:col>12</xdr:col>
      <xdr:colOff>47625</xdr:colOff>
      <xdr:row>45</xdr:row>
      <xdr:rowOff>114300</xdr:rowOff>
    </xdr:to>
    <xdr:sp macro="" textlink="">
      <xdr:nvSpPr>
        <xdr:cNvPr id="25129" name="Rectangle 213"/>
        <xdr:cNvSpPr>
          <a:spLocks noChangeArrowheads="1"/>
        </xdr:cNvSpPr>
      </xdr:nvSpPr>
      <xdr:spPr bwMode="auto">
        <a:xfrm flipH="1">
          <a:off x="962025" y="7448550"/>
          <a:ext cx="1257300" cy="28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21</xdr:row>
      <xdr:rowOff>38100</xdr:rowOff>
    </xdr:from>
    <xdr:to>
      <xdr:col>10</xdr:col>
      <xdr:colOff>28575</xdr:colOff>
      <xdr:row>34</xdr:row>
      <xdr:rowOff>19050</xdr:rowOff>
    </xdr:to>
    <xdr:cxnSp macro="">
      <xdr:nvCxnSpPr>
        <xdr:cNvPr id="25130" name="AutoShape 214"/>
        <xdr:cNvCxnSpPr>
          <a:cxnSpLocks noChangeShapeType="1"/>
        </xdr:cNvCxnSpPr>
      </xdr:nvCxnSpPr>
      <xdr:spPr bwMode="auto">
        <a:xfrm>
          <a:off x="1171575" y="3495675"/>
          <a:ext cx="666750" cy="20859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5</xdr:col>
      <xdr:colOff>0</xdr:colOff>
      <xdr:row>21</xdr:row>
      <xdr:rowOff>19050</xdr:rowOff>
    </xdr:from>
    <xdr:to>
      <xdr:col>6</xdr:col>
      <xdr:colOff>114300</xdr:colOff>
      <xdr:row>21</xdr:row>
      <xdr:rowOff>114300</xdr:rowOff>
    </xdr:to>
    <xdr:sp macro="" textlink="">
      <xdr:nvSpPr>
        <xdr:cNvPr id="25131" name="Line 215"/>
        <xdr:cNvSpPr>
          <a:spLocks noChangeShapeType="1"/>
        </xdr:cNvSpPr>
      </xdr:nvSpPr>
      <xdr:spPr bwMode="auto">
        <a:xfrm flipH="1">
          <a:off x="904875" y="3476625"/>
          <a:ext cx="2952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114300</xdr:colOff>
      <xdr:row>33</xdr:row>
      <xdr:rowOff>133350</xdr:rowOff>
    </xdr:from>
    <xdr:to>
      <xdr:col>10</xdr:col>
      <xdr:colOff>47625</xdr:colOff>
      <xdr:row>34</xdr:row>
      <xdr:rowOff>66675</xdr:rowOff>
    </xdr:to>
    <xdr:sp macro="" textlink="">
      <xdr:nvSpPr>
        <xdr:cNvPr id="25132" name="Line 216"/>
        <xdr:cNvSpPr>
          <a:spLocks noChangeShapeType="1"/>
        </xdr:cNvSpPr>
      </xdr:nvSpPr>
      <xdr:spPr bwMode="auto">
        <a:xfrm flipH="1">
          <a:off x="1562100" y="5534025"/>
          <a:ext cx="2952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161925</xdr:colOff>
      <xdr:row>26</xdr:row>
      <xdr:rowOff>28575</xdr:rowOff>
    </xdr:from>
    <xdr:to>
      <xdr:col>23</xdr:col>
      <xdr:colOff>85725</xdr:colOff>
      <xdr:row>33</xdr:row>
      <xdr:rowOff>123825</xdr:rowOff>
    </xdr:to>
    <xdr:cxnSp macro="">
      <xdr:nvCxnSpPr>
        <xdr:cNvPr id="25133" name="AutoShape 217"/>
        <xdr:cNvCxnSpPr>
          <a:cxnSpLocks noChangeShapeType="1"/>
        </xdr:cNvCxnSpPr>
      </xdr:nvCxnSpPr>
      <xdr:spPr bwMode="auto">
        <a:xfrm>
          <a:off x="3600450" y="4295775"/>
          <a:ext cx="647700" cy="12287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18</xdr:col>
      <xdr:colOff>66675</xdr:colOff>
      <xdr:row>26</xdr:row>
      <xdr:rowOff>85725</xdr:rowOff>
    </xdr:from>
    <xdr:to>
      <xdr:col>19</xdr:col>
      <xdr:colOff>161925</xdr:colOff>
      <xdr:row>27</xdr:row>
      <xdr:rowOff>57150</xdr:rowOff>
    </xdr:to>
    <xdr:sp macro="" textlink="">
      <xdr:nvSpPr>
        <xdr:cNvPr id="25134" name="Line 218"/>
        <xdr:cNvSpPr>
          <a:spLocks noChangeShapeType="1"/>
        </xdr:cNvSpPr>
      </xdr:nvSpPr>
      <xdr:spPr bwMode="auto">
        <a:xfrm flipH="1">
          <a:off x="3324225" y="4352925"/>
          <a:ext cx="276225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133350</xdr:colOff>
      <xdr:row>33</xdr:row>
      <xdr:rowOff>114300</xdr:rowOff>
    </xdr:from>
    <xdr:to>
      <xdr:col>23</xdr:col>
      <xdr:colOff>47625</xdr:colOff>
      <xdr:row>34</xdr:row>
      <xdr:rowOff>85725</xdr:rowOff>
    </xdr:to>
    <xdr:sp macro="" textlink="">
      <xdr:nvSpPr>
        <xdr:cNvPr id="25135" name="Line 219"/>
        <xdr:cNvSpPr>
          <a:spLocks noChangeShapeType="1"/>
        </xdr:cNvSpPr>
      </xdr:nvSpPr>
      <xdr:spPr bwMode="auto">
        <a:xfrm flipH="1">
          <a:off x="3933825" y="5514975"/>
          <a:ext cx="276225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133350</xdr:colOff>
      <xdr:row>44</xdr:row>
      <xdr:rowOff>0</xdr:rowOff>
    </xdr:from>
    <xdr:to>
      <xdr:col>25</xdr:col>
      <xdr:colOff>133350</xdr:colOff>
      <xdr:row>44</xdr:row>
      <xdr:rowOff>0</xdr:rowOff>
    </xdr:to>
    <xdr:cxnSp macro="">
      <xdr:nvCxnSpPr>
        <xdr:cNvPr id="25136" name="AutoShape 220"/>
        <xdr:cNvCxnSpPr>
          <a:cxnSpLocks noChangeShapeType="1"/>
        </xdr:cNvCxnSpPr>
      </xdr:nvCxnSpPr>
      <xdr:spPr bwMode="auto">
        <a:xfrm flipH="1" flipV="1">
          <a:off x="3933825" y="7200900"/>
          <a:ext cx="723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27</xdr:col>
      <xdr:colOff>19050</xdr:colOff>
      <xdr:row>37</xdr:row>
      <xdr:rowOff>104775</xdr:rowOff>
    </xdr:from>
    <xdr:to>
      <xdr:col>27</xdr:col>
      <xdr:colOff>19050</xdr:colOff>
      <xdr:row>43</xdr:row>
      <xdr:rowOff>0</xdr:rowOff>
    </xdr:to>
    <xdr:cxnSp macro="">
      <xdr:nvCxnSpPr>
        <xdr:cNvPr id="25137" name="AutoShape 221"/>
        <xdr:cNvCxnSpPr>
          <a:cxnSpLocks noChangeShapeType="1"/>
        </xdr:cNvCxnSpPr>
      </xdr:nvCxnSpPr>
      <xdr:spPr bwMode="auto">
        <a:xfrm>
          <a:off x="4905375" y="6153150"/>
          <a:ext cx="0" cy="866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25</xdr:col>
      <xdr:colOff>161925</xdr:colOff>
      <xdr:row>42</xdr:row>
      <xdr:rowOff>142875</xdr:rowOff>
    </xdr:from>
    <xdr:to>
      <xdr:col>25</xdr:col>
      <xdr:colOff>161925</xdr:colOff>
      <xdr:row>44</xdr:row>
      <xdr:rowOff>57150</xdr:rowOff>
    </xdr:to>
    <xdr:sp macro="" textlink="">
      <xdr:nvSpPr>
        <xdr:cNvPr id="25138" name="Line 222"/>
        <xdr:cNvSpPr>
          <a:spLocks noChangeShapeType="1"/>
        </xdr:cNvSpPr>
      </xdr:nvSpPr>
      <xdr:spPr bwMode="auto">
        <a:xfrm flipH="1">
          <a:off x="4686300" y="700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133350</xdr:colOff>
      <xdr:row>42</xdr:row>
      <xdr:rowOff>142875</xdr:rowOff>
    </xdr:from>
    <xdr:to>
      <xdr:col>21</xdr:col>
      <xdr:colOff>133350</xdr:colOff>
      <xdr:row>44</xdr:row>
      <xdr:rowOff>57150</xdr:rowOff>
    </xdr:to>
    <xdr:sp macro="" textlink="">
      <xdr:nvSpPr>
        <xdr:cNvPr id="25139" name="Line 223"/>
        <xdr:cNvSpPr>
          <a:spLocks noChangeShapeType="1"/>
        </xdr:cNvSpPr>
      </xdr:nvSpPr>
      <xdr:spPr bwMode="auto">
        <a:xfrm flipH="1">
          <a:off x="3933825" y="70008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161925</xdr:colOff>
      <xdr:row>42</xdr:row>
      <xdr:rowOff>152400</xdr:rowOff>
    </xdr:from>
    <xdr:to>
      <xdr:col>35</xdr:col>
      <xdr:colOff>28575</xdr:colOff>
      <xdr:row>42</xdr:row>
      <xdr:rowOff>152400</xdr:rowOff>
    </xdr:to>
    <xdr:sp macro="" textlink="">
      <xdr:nvSpPr>
        <xdr:cNvPr id="25140" name="Line 224"/>
        <xdr:cNvSpPr>
          <a:spLocks noChangeShapeType="1"/>
        </xdr:cNvSpPr>
      </xdr:nvSpPr>
      <xdr:spPr bwMode="auto">
        <a:xfrm flipV="1">
          <a:off x="4686300" y="7010400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114300</xdr:colOff>
      <xdr:row>37</xdr:row>
      <xdr:rowOff>104775</xdr:rowOff>
    </xdr:from>
    <xdr:to>
      <xdr:col>27</xdr:col>
      <xdr:colOff>76200</xdr:colOff>
      <xdr:row>37</xdr:row>
      <xdr:rowOff>104775</xdr:rowOff>
    </xdr:to>
    <xdr:sp macro="" textlink="">
      <xdr:nvSpPr>
        <xdr:cNvPr id="25141" name="Line 225"/>
        <xdr:cNvSpPr>
          <a:spLocks noChangeShapeType="1"/>
        </xdr:cNvSpPr>
      </xdr:nvSpPr>
      <xdr:spPr bwMode="auto">
        <a:xfrm flipV="1">
          <a:off x="4638675" y="61531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95250</xdr:colOff>
      <xdr:row>37</xdr:row>
      <xdr:rowOff>95250</xdr:rowOff>
    </xdr:from>
    <xdr:to>
      <xdr:col>25</xdr:col>
      <xdr:colOff>95250</xdr:colOff>
      <xdr:row>42</xdr:row>
      <xdr:rowOff>152400</xdr:rowOff>
    </xdr:to>
    <xdr:grpSp>
      <xdr:nvGrpSpPr>
        <xdr:cNvPr id="25142" name="Group 237"/>
        <xdr:cNvGrpSpPr>
          <a:grpSpLocks/>
        </xdr:cNvGrpSpPr>
      </xdr:nvGrpSpPr>
      <xdr:grpSpPr bwMode="auto">
        <a:xfrm>
          <a:off x="3895725" y="6143625"/>
          <a:ext cx="723900" cy="866775"/>
          <a:chOff x="413" y="627"/>
          <a:chExt cx="106" cy="113"/>
        </a:xfrm>
      </xdr:grpSpPr>
      <xdr:sp macro="" textlink="">
        <xdr:nvSpPr>
          <xdr:cNvPr id="25254" name="Rectangle 227"/>
          <xdr:cNvSpPr>
            <a:spLocks noChangeArrowheads="1"/>
          </xdr:cNvSpPr>
        </xdr:nvSpPr>
        <xdr:spPr bwMode="auto">
          <a:xfrm>
            <a:off x="413" y="627"/>
            <a:ext cx="106" cy="1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55" name="Rectangle 228"/>
          <xdr:cNvSpPr>
            <a:spLocks noChangeArrowheads="1"/>
          </xdr:cNvSpPr>
        </xdr:nvSpPr>
        <xdr:spPr bwMode="auto">
          <a:xfrm>
            <a:off x="448" y="632"/>
            <a:ext cx="36" cy="10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5256" name="Group 233"/>
          <xdr:cNvGrpSpPr>
            <a:grpSpLocks/>
          </xdr:cNvGrpSpPr>
        </xdr:nvGrpSpPr>
        <xdr:grpSpPr bwMode="auto">
          <a:xfrm>
            <a:off x="418" y="632"/>
            <a:ext cx="24" cy="103"/>
            <a:chOff x="418" y="632"/>
            <a:chExt cx="24" cy="103"/>
          </a:xfrm>
        </xdr:grpSpPr>
        <xdr:sp macro="" textlink="">
          <xdr:nvSpPr>
            <xdr:cNvPr id="25260" name="Rectangle 229"/>
            <xdr:cNvSpPr>
              <a:spLocks noChangeArrowheads="1"/>
            </xdr:cNvSpPr>
          </xdr:nvSpPr>
          <xdr:spPr bwMode="auto">
            <a:xfrm>
              <a:off x="418" y="632"/>
              <a:ext cx="24" cy="3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61" name="Rectangle 230"/>
            <xdr:cNvSpPr>
              <a:spLocks noChangeArrowheads="1"/>
            </xdr:cNvSpPr>
          </xdr:nvSpPr>
          <xdr:spPr bwMode="auto">
            <a:xfrm>
              <a:off x="418" y="671"/>
              <a:ext cx="24" cy="6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25257" name="Group 234"/>
          <xdr:cNvGrpSpPr>
            <a:grpSpLocks/>
          </xdr:cNvGrpSpPr>
        </xdr:nvGrpSpPr>
        <xdr:grpSpPr bwMode="auto">
          <a:xfrm>
            <a:off x="490" y="631"/>
            <a:ext cx="24" cy="103"/>
            <a:chOff x="418" y="632"/>
            <a:chExt cx="24" cy="103"/>
          </a:xfrm>
        </xdr:grpSpPr>
        <xdr:sp macro="" textlink="">
          <xdr:nvSpPr>
            <xdr:cNvPr id="25258" name="Rectangle 235"/>
            <xdr:cNvSpPr>
              <a:spLocks noChangeArrowheads="1"/>
            </xdr:cNvSpPr>
          </xdr:nvSpPr>
          <xdr:spPr bwMode="auto">
            <a:xfrm>
              <a:off x="418" y="632"/>
              <a:ext cx="24" cy="3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5259" name="Rectangle 236"/>
            <xdr:cNvSpPr>
              <a:spLocks noChangeArrowheads="1"/>
            </xdr:cNvSpPr>
          </xdr:nvSpPr>
          <xdr:spPr bwMode="auto">
            <a:xfrm>
              <a:off x="418" y="671"/>
              <a:ext cx="24" cy="6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34</xdr:col>
      <xdr:colOff>171450</xdr:colOff>
      <xdr:row>42</xdr:row>
      <xdr:rowOff>152400</xdr:rowOff>
    </xdr:from>
    <xdr:to>
      <xdr:col>34</xdr:col>
      <xdr:colOff>171450</xdr:colOff>
      <xdr:row>45</xdr:row>
      <xdr:rowOff>95250</xdr:rowOff>
    </xdr:to>
    <xdr:cxnSp macro="">
      <xdr:nvCxnSpPr>
        <xdr:cNvPr id="25143" name="AutoShape 238"/>
        <xdr:cNvCxnSpPr>
          <a:cxnSpLocks noChangeShapeType="1"/>
        </xdr:cNvCxnSpPr>
      </xdr:nvCxnSpPr>
      <xdr:spPr bwMode="auto">
        <a:xfrm>
          <a:off x="6324600" y="7010400"/>
          <a:ext cx="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32</xdr:col>
      <xdr:colOff>9525</xdr:colOff>
      <xdr:row>45</xdr:row>
      <xdr:rowOff>95250</xdr:rowOff>
    </xdr:from>
    <xdr:to>
      <xdr:col>35</xdr:col>
      <xdr:colOff>66675</xdr:colOff>
      <xdr:row>45</xdr:row>
      <xdr:rowOff>95250</xdr:rowOff>
    </xdr:to>
    <xdr:sp macro="" textlink="">
      <xdr:nvSpPr>
        <xdr:cNvPr id="25144" name="Line 239"/>
        <xdr:cNvSpPr>
          <a:spLocks noChangeShapeType="1"/>
        </xdr:cNvSpPr>
      </xdr:nvSpPr>
      <xdr:spPr bwMode="auto">
        <a:xfrm flipV="1">
          <a:off x="5800725" y="74580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171450</xdr:colOff>
      <xdr:row>41</xdr:row>
      <xdr:rowOff>9525</xdr:rowOff>
    </xdr:from>
    <xdr:to>
      <xdr:col>34</xdr:col>
      <xdr:colOff>171450</xdr:colOff>
      <xdr:row>42</xdr:row>
      <xdr:rowOff>152400</xdr:rowOff>
    </xdr:to>
    <xdr:sp macro="" textlink="">
      <xdr:nvSpPr>
        <xdr:cNvPr id="25145" name="Line 240"/>
        <xdr:cNvSpPr>
          <a:spLocks noChangeShapeType="1"/>
        </xdr:cNvSpPr>
      </xdr:nvSpPr>
      <xdr:spPr bwMode="auto">
        <a:xfrm flipH="1">
          <a:off x="6324600" y="67056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45</xdr:row>
      <xdr:rowOff>133350</xdr:rowOff>
    </xdr:from>
    <xdr:to>
      <xdr:col>21</xdr:col>
      <xdr:colOff>66675</xdr:colOff>
      <xdr:row>46</xdr:row>
      <xdr:rowOff>76200</xdr:rowOff>
    </xdr:to>
    <xdr:sp macro="" textlink="">
      <xdr:nvSpPr>
        <xdr:cNvPr id="25146" name="Rectangle 241"/>
        <xdr:cNvSpPr>
          <a:spLocks noChangeArrowheads="1"/>
        </xdr:cNvSpPr>
      </xdr:nvSpPr>
      <xdr:spPr bwMode="auto">
        <a:xfrm flipH="1">
          <a:off x="3790950" y="7496175"/>
          <a:ext cx="762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7</xdr:row>
      <xdr:rowOff>133350</xdr:rowOff>
    </xdr:from>
    <xdr:to>
      <xdr:col>25</xdr:col>
      <xdr:colOff>123825</xdr:colOff>
      <xdr:row>8</xdr:row>
      <xdr:rowOff>76200</xdr:rowOff>
    </xdr:to>
    <xdr:sp macro="" textlink="">
      <xdr:nvSpPr>
        <xdr:cNvPr id="25147" name="Rectangle 243"/>
        <xdr:cNvSpPr>
          <a:spLocks noChangeArrowheads="1"/>
        </xdr:cNvSpPr>
      </xdr:nvSpPr>
      <xdr:spPr bwMode="auto">
        <a:xfrm>
          <a:off x="571500" y="1323975"/>
          <a:ext cx="4076700" cy="104775"/>
        </a:xfrm>
        <a:prstGeom prst="rect">
          <a:avLst/>
        </a:prstGeom>
        <a:solidFill>
          <a:srgbClr val="FFFF99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6</xdr:row>
      <xdr:rowOff>0</xdr:rowOff>
    </xdr:from>
    <xdr:to>
      <xdr:col>25</xdr:col>
      <xdr:colOff>114300</xdr:colOff>
      <xdr:row>6</xdr:row>
      <xdr:rowOff>0</xdr:rowOff>
    </xdr:to>
    <xdr:cxnSp macro="">
      <xdr:nvCxnSpPr>
        <xdr:cNvPr id="25148" name="AutoShape 244"/>
        <xdr:cNvCxnSpPr>
          <a:cxnSpLocks noChangeShapeType="1"/>
        </xdr:cNvCxnSpPr>
      </xdr:nvCxnSpPr>
      <xdr:spPr bwMode="auto">
        <a:xfrm flipH="1">
          <a:off x="561975" y="1009650"/>
          <a:ext cx="407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25</xdr:col>
      <xdr:colOff>123825</xdr:colOff>
      <xdr:row>7</xdr:row>
      <xdr:rowOff>133350</xdr:rowOff>
    </xdr:from>
    <xdr:to>
      <xdr:col>35</xdr:col>
      <xdr:colOff>0</xdr:colOff>
      <xdr:row>8</xdr:row>
      <xdr:rowOff>76200</xdr:rowOff>
    </xdr:to>
    <xdr:sp macro="" textlink="">
      <xdr:nvSpPr>
        <xdr:cNvPr id="25149" name="Rectangle 245"/>
        <xdr:cNvSpPr>
          <a:spLocks noChangeArrowheads="1"/>
        </xdr:cNvSpPr>
      </xdr:nvSpPr>
      <xdr:spPr bwMode="auto">
        <a:xfrm>
          <a:off x="4648200" y="1323975"/>
          <a:ext cx="1685925" cy="104775"/>
        </a:xfrm>
        <a:prstGeom prst="rect">
          <a:avLst/>
        </a:prstGeom>
        <a:solidFill>
          <a:srgbClr val="FFFF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133350</xdr:colOff>
      <xdr:row>6</xdr:row>
      <xdr:rowOff>0</xdr:rowOff>
    </xdr:from>
    <xdr:to>
      <xdr:col>34</xdr:col>
      <xdr:colOff>171450</xdr:colOff>
      <xdr:row>6</xdr:row>
      <xdr:rowOff>0</xdr:rowOff>
    </xdr:to>
    <xdr:cxnSp macro="">
      <xdr:nvCxnSpPr>
        <xdr:cNvPr id="25150" name="AutoShape 247"/>
        <xdr:cNvCxnSpPr>
          <a:cxnSpLocks noChangeShapeType="1"/>
        </xdr:cNvCxnSpPr>
      </xdr:nvCxnSpPr>
      <xdr:spPr bwMode="auto">
        <a:xfrm flipH="1">
          <a:off x="4657725" y="1009650"/>
          <a:ext cx="16668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25</xdr:col>
      <xdr:colOff>123825</xdr:colOff>
      <xdr:row>5</xdr:row>
      <xdr:rowOff>85725</xdr:rowOff>
    </xdr:from>
    <xdr:to>
      <xdr:col>25</xdr:col>
      <xdr:colOff>123825</xdr:colOff>
      <xdr:row>8</xdr:row>
      <xdr:rowOff>38100</xdr:rowOff>
    </xdr:to>
    <xdr:sp macro="" textlink="">
      <xdr:nvSpPr>
        <xdr:cNvPr id="25151" name="Line 248"/>
        <xdr:cNvSpPr>
          <a:spLocks noChangeShapeType="1"/>
        </xdr:cNvSpPr>
      </xdr:nvSpPr>
      <xdr:spPr bwMode="auto">
        <a:xfrm flipV="1">
          <a:off x="4648200" y="914400"/>
          <a:ext cx="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33</xdr:row>
      <xdr:rowOff>123825</xdr:rowOff>
    </xdr:from>
    <xdr:to>
      <xdr:col>25</xdr:col>
      <xdr:colOff>123825</xdr:colOff>
      <xdr:row>34</xdr:row>
      <xdr:rowOff>66675</xdr:rowOff>
    </xdr:to>
    <xdr:sp macro="" textlink="">
      <xdr:nvSpPr>
        <xdr:cNvPr id="25152" name="Rectangle 249"/>
        <xdr:cNvSpPr>
          <a:spLocks noChangeArrowheads="1"/>
        </xdr:cNvSpPr>
      </xdr:nvSpPr>
      <xdr:spPr bwMode="auto">
        <a:xfrm>
          <a:off x="571500" y="5524500"/>
          <a:ext cx="4076700" cy="104775"/>
        </a:xfrm>
        <a:prstGeom prst="rect">
          <a:avLst/>
        </a:prstGeom>
        <a:solidFill>
          <a:srgbClr val="FFFF99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133350</xdr:colOff>
      <xdr:row>33</xdr:row>
      <xdr:rowOff>123825</xdr:rowOff>
    </xdr:from>
    <xdr:to>
      <xdr:col>35</xdr:col>
      <xdr:colOff>9525</xdr:colOff>
      <xdr:row>34</xdr:row>
      <xdr:rowOff>66675</xdr:rowOff>
    </xdr:to>
    <xdr:sp macro="" textlink="">
      <xdr:nvSpPr>
        <xdr:cNvPr id="25153" name="Rectangle 250"/>
        <xdr:cNvSpPr>
          <a:spLocks noChangeArrowheads="1"/>
        </xdr:cNvSpPr>
      </xdr:nvSpPr>
      <xdr:spPr bwMode="auto">
        <a:xfrm>
          <a:off x="4657725" y="5524500"/>
          <a:ext cx="1685925" cy="104775"/>
        </a:xfrm>
        <a:prstGeom prst="rect">
          <a:avLst/>
        </a:prstGeom>
        <a:solidFill>
          <a:srgbClr val="FFFF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123825</xdr:colOff>
      <xdr:row>8</xdr:row>
      <xdr:rowOff>104775</xdr:rowOff>
    </xdr:from>
    <xdr:to>
      <xdr:col>35</xdr:col>
      <xdr:colOff>0</xdr:colOff>
      <xdr:row>9</xdr:row>
      <xdr:rowOff>123825</xdr:rowOff>
    </xdr:to>
    <xdr:sp macro="" textlink="">
      <xdr:nvSpPr>
        <xdr:cNvPr id="25154" name="AutoShape 251"/>
        <xdr:cNvSpPr>
          <a:spLocks noChangeArrowheads="1"/>
        </xdr:cNvSpPr>
      </xdr:nvSpPr>
      <xdr:spPr bwMode="auto">
        <a:xfrm flipV="1">
          <a:off x="4648200" y="1457325"/>
          <a:ext cx="1685925" cy="1809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8</xdr:row>
      <xdr:rowOff>104775</xdr:rowOff>
    </xdr:from>
    <xdr:to>
      <xdr:col>25</xdr:col>
      <xdr:colOff>114300</xdr:colOff>
      <xdr:row>9</xdr:row>
      <xdr:rowOff>123825</xdr:rowOff>
    </xdr:to>
    <xdr:sp macro="" textlink="">
      <xdr:nvSpPr>
        <xdr:cNvPr id="25155" name="AutoShape 252"/>
        <xdr:cNvSpPr>
          <a:spLocks noChangeArrowheads="1"/>
        </xdr:cNvSpPr>
      </xdr:nvSpPr>
      <xdr:spPr bwMode="auto">
        <a:xfrm flipH="1" flipV="1">
          <a:off x="561975" y="1457325"/>
          <a:ext cx="4076700" cy="1809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10</xdr:row>
      <xdr:rowOff>19050</xdr:rowOff>
    </xdr:from>
    <xdr:to>
      <xdr:col>15</xdr:col>
      <xdr:colOff>114300</xdr:colOff>
      <xdr:row>11</xdr:row>
      <xdr:rowOff>76200</xdr:rowOff>
    </xdr:to>
    <xdr:sp macro="" textlink="">
      <xdr:nvSpPr>
        <xdr:cNvPr id="25156" name="AutoShape 256"/>
        <xdr:cNvSpPr>
          <a:spLocks noChangeArrowheads="1"/>
        </xdr:cNvSpPr>
      </xdr:nvSpPr>
      <xdr:spPr bwMode="auto">
        <a:xfrm flipV="1">
          <a:off x="571500" y="1695450"/>
          <a:ext cx="2257425" cy="2190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123825</xdr:colOff>
      <xdr:row>9</xdr:row>
      <xdr:rowOff>152400</xdr:rowOff>
    </xdr:from>
    <xdr:to>
      <xdr:col>34</xdr:col>
      <xdr:colOff>171450</xdr:colOff>
      <xdr:row>11</xdr:row>
      <xdr:rowOff>66675</xdr:rowOff>
    </xdr:to>
    <xdr:sp macro="" textlink="">
      <xdr:nvSpPr>
        <xdr:cNvPr id="25157" name="AutoShape 257"/>
        <xdr:cNvSpPr>
          <a:spLocks noChangeArrowheads="1"/>
        </xdr:cNvSpPr>
      </xdr:nvSpPr>
      <xdr:spPr bwMode="auto">
        <a:xfrm flipH="1">
          <a:off x="2838450" y="1666875"/>
          <a:ext cx="3486150" cy="23812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11</xdr:row>
      <xdr:rowOff>104775</xdr:rowOff>
    </xdr:from>
    <xdr:to>
      <xdr:col>25</xdr:col>
      <xdr:colOff>114300</xdr:colOff>
      <xdr:row>13</xdr:row>
      <xdr:rowOff>9525</xdr:rowOff>
    </xdr:to>
    <xdr:sp macro="" textlink="">
      <xdr:nvSpPr>
        <xdr:cNvPr id="25158" name="AutoShape 258"/>
        <xdr:cNvSpPr>
          <a:spLocks noChangeArrowheads="1"/>
        </xdr:cNvSpPr>
      </xdr:nvSpPr>
      <xdr:spPr bwMode="auto">
        <a:xfrm flipH="1">
          <a:off x="561975" y="1943100"/>
          <a:ext cx="4076700" cy="228600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142875</xdr:colOff>
      <xdr:row>11</xdr:row>
      <xdr:rowOff>152400</xdr:rowOff>
    </xdr:from>
    <xdr:to>
      <xdr:col>35</xdr:col>
      <xdr:colOff>19050</xdr:colOff>
      <xdr:row>13</xdr:row>
      <xdr:rowOff>9525</xdr:rowOff>
    </xdr:to>
    <xdr:sp macro="" textlink="">
      <xdr:nvSpPr>
        <xdr:cNvPr id="25159" name="AutoShape 259"/>
        <xdr:cNvSpPr>
          <a:spLocks noChangeArrowheads="1"/>
        </xdr:cNvSpPr>
      </xdr:nvSpPr>
      <xdr:spPr bwMode="auto">
        <a:xfrm flipV="1">
          <a:off x="4667250" y="1990725"/>
          <a:ext cx="1685925" cy="1809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13</xdr:row>
      <xdr:rowOff>66675</xdr:rowOff>
    </xdr:from>
    <xdr:to>
      <xdr:col>15</xdr:col>
      <xdr:colOff>114300</xdr:colOff>
      <xdr:row>14</xdr:row>
      <xdr:rowOff>123825</xdr:rowOff>
    </xdr:to>
    <xdr:sp macro="" textlink="">
      <xdr:nvSpPr>
        <xdr:cNvPr id="25160" name="AutoShape 260"/>
        <xdr:cNvSpPr>
          <a:spLocks noChangeArrowheads="1"/>
        </xdr:cNvSpPr>
      </xdr:nvSpPr>
      <xdr:spPr bwMode="auto">
        <a:xfrm flipV="1">
          <a:off x="571500" y="2228850"/>
          <a:ext cx="2257425" cy="2190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171450</xdr:colOff>
      <xdr:row>13</xdr:row>
      <xdr:rowOff>47625</xdr:rowOff>
    </xdr:from>
    <xdr:to>
      <xdr:col>34</xdr:col>
      <xdr:colOff>161925</xdr:colOff>
      <xdr:row>14</xdr:row>
      <xdr:rowOff>123825</xdr:rowOff>
    </xdr:to>
    <xdr:sp macro="" textlink="">
      <xdr:nvSpPr>
        <xdr:cNvPr id="25161" name="AutoShape 261"/>
        <xdr:cNvSpPr>
          <a:spLocks noChangeArrowheads="1"/>
        </xdr:cNvSpPr>
      </xdr:nvSpPr>
      <xdr:spPr bwMode="auto">
        <a:xfrm flipH="1">
          <a:off x="3248025" y="2209800"/>
          <a:ext cx="3067050" cy="23812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7</xdr:row>
      <xdr:rowOff>0</xdr:rowOff>
    </xdr:from>
    <xdr:to>
      <xdr:col>15</xdr:col>
      <xdr:colOff>114300</xdr:colOff>
      <xdr:row>7</xdr:row>
      <xdr:rowOff>0</xdr:rowOff>
    </xdr:to>
    <xdr:cxnSp macro="">
      <xdr:nvCxnSpPr>
        <xdr:cNvPr id="25162" name="AutoShape 262"/>
        <xdr:cNvCxnSpPr>
          <a:cxnSpLocks noChangeShapeType="1"/>
        </xdr:cNvCxnSpPr>
      </xdr:nvCxnSpPr>
      <xdr:spPr bwMode="auto">
        <a:xfrm flipH="1">
          <a:off x="571500" y="1190625"/>
          <a:ext cx="22574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15</xdr:col>
      <xdr:colOff>123825</xdr:colOff>
      <xdr:row>6</xdr:row>
      <xdr:rowOff>76200</xdr:rowOff>
    </xdr:from>
    <xdr:to>
      <xdr:col>15</xdr:col>
      <xdr:colOff>123825</xdr:colOff>
      <xdr:row>10</xdr:row>
      <xdr:rowOff>38100</xdr:rowOff>
    </xdr:to>
    <xdr:sp macro="" textlink="">
      <xdr:nvSpPr>
        <xdr:cNvPr id="25163" name="Line 263"/>
        <xdr:cNvSpPr>
          <a:spLocks noChangeShapeType="1"/>
        </xdr:cNvSpPr>
      </xdr:nvSpPr>
      <xdr:spPr bwMode="auto">
        <a:xfrm flipH="1" flipV="1">
          <a:off x="2838450" y="108585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133350</xdr:colOff>
      <xdr:row>7</xdr:row>
      <xdr:rowOff>0</xdr:rowOff>
    </xdr:from>
    <xdr:to>
      <xdr:col>35</xdr:col>
      <xdr:colOff>0</xdr:colOff>
      <xdr:row>7</xdr:row>
      <xdr:rowOff>0</xdr:rowOff>
    </xdr:to>
    <xdr:cxnSp macro="">
      <xdr:nvCxnSpPr>
        <xdr:cNvPr id="25164" name="AutoShape 264"/>
        <xdr:cNvCxnSpPr>
          <a:cxnSpLocks noChangeShapeType="1"/>
        </xdr:cNvCxnSpPr>
      </xdr:nvCxnSpPr>
      <xdr:spPr bwMode="auto">
        <a:xfrm flipH="1">
          <a:off x="2847975" y="1190625"/>
          <a:ext cx="34861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31</xdr:col>
      <xdr:colOff>171450</xdr:colOff>
      <xdr:row>15</xdr:row>
      <xdr:rowOff>38100</xdr:rowOff>
    </xdr:from>
    <xdr:to>
      <xdr:col>35</xdr:col>
      <xdr:colOff>9525</xdr:colOff>
      <xdr:row>16</xdr:row>
      <xdr:rowOff>28575</xdr:rowOff>
    </xdr:to>
    <xdr:sp macro="" textlink="">
      <xdr:nvSpPr>
        <xdr:cNvPr id="25165" name="AutoShape 267"/>
        <xdr:cNvSpPr>
          <a:spLocks noChangeArrowheads="1"/>
        </xdr:cNvSpPr>
      </xdr:nvSpPr>
      <xdr:spPr bwMode="auto">
        <a:xfrm flipV="1">
          <a:off x="5781675" y="2524125"/>
          <a:ext cx="561975" cy="152400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15</xdr:row>
      <xdr:rowOff>9525</xdr:rowOff>
    </xdr:from>
    <xdr:to>
      <xdr:col>28</xdr:col>
      <xdr:colOff>161925</xdr:colOff>
      <xdr:row>16</xdr:row>
      <xdr:rowOff>28575</xdr:rowOff>
    </xdr:to>
    <xdr:sp macro="" textlink="">
      <xdr:nvSpPr>
        <xdr:cNvPr id="25166" name="AutoShape 268"/>
        <xdr:cNvSpPr>
          <a:spLocks noChangeArrowheads="1"/>
        </xdr:cNvSpPr>
      </xdr:nvSpPr>
      <xdr:spPr bwMode="auto">
        <a:xfrm flipH="1" flipV="1">
          <a:off x="571500" y="2495550"/>
          <a:ext cx="4657725" cy="1809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16</xdr:row>
      <xdr:rowOff>85725</xdr:rowOff>
    </xdr:from>
    <xdr:to>
      <xdr:col>15</xdr:col>
      <xdr:colOff>123825</xdr:colOff>
      <xdr:row>17</xdr:row>
      <xdr:rowOff>142875</xdr:rowOff>
    </xdr:to>
    <xdr:sp macro="" textlink="">
      <xdr:nvSpPr>
        <xdr:cNvPr id="25167" name="AutoShape 269"/>
        <xdr:cNvSpPr>
          <a:spLocks noChangeArrowheads="1"/>
        </xdr:cNvSpPr>
      </xdr:nvSpPr>
      <xdr:spPr bwMode="auto">
        <a:xfrm flipV="1">
          <a:off x="581025" y="2733675"/>
          <a:ext cx="2257425" cy="2190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133350</xdr:colOff>
      <xdr:row>16</xdr:row>
      <xdr:rowOff>57150</xdr:rowOff>
    </xdr:from>
    <xdr:to>
      <xdr:col>35</xdr:col>
      <xdr:colOff>0</xdr:colOff>
      <xdr:row>17</xdr:row>
      <xdr:rowOff>133350</xdr:rowOff>
    </xdr:to>
    <xdr:sp macro="" textlink="">
      <xdr:nvSpPr>
        <xdr:cNvPr id="25168" name="AutoShape 270"/>
        <xdr:cNvSpPr>
          <a:spLocks noChangeArrowheads="1"/>
        </xdr:cNvSpPr>
      </xdr:nvSpPr>
      <xdr:spPr bwMode="auto">
        <a:xfrm flipH="1">
          <a:off x="2847975" y="2705100"/>
          <a:ext cx="3486150" cy="23812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18</xdr:row>
      <xdr:rowOff>9525</xdr:rowOff>
    </xdr:from>
    <xdr:to>
      <xdr:col>25</xdr:col>
      <xdr:colOff>123825</xdr:colOff>
      <xdr:row>19</xdr:row>
      <xdr:rowOff>76200</xdr:rowOff>
    </xdr:to>
    <xdr:sp macro="" textlink="">
      <xdr:nvSpPr>
        <xdr:cNvPr id="25169" name="AutoShape 271"/>
        <xdr:cNvSpPr>
          <a:spLocks noChangeArrowheads="1"/>
        </xdr:cNvSpPr>
      </xdr:nvSpPr>
      <xdr:spPr bwMode="auto">
        <a:xfrm flipH="1">
          <a:off x="571500" y="2981325"/>
          <a:ext cx="4076700" cy="228600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152400</xdr:colOff>
      <xdr:row>18</xdr:row>
      <xdr:rowOff>57150</xdr:rowOff>
    </xdr:from>
    <xdr:to>
      <xdr:col>35</xdr:col>
      <xdr:colOff>28575</xdr:colOff>
      <xdr:row>19</xdr:row>
      <xdr:rowOff>76200</xdr:rowOff>
    </xdr:to>
    <xdr:sp macro="" textlink="">
      <xdr:nvSpPr>
        <xdr:cNvPr id="25170" name="AutoShape 272"/>
        <xdr:cNvSpPr>
          <a:spLocks noChangeArrowheads="1"/>
        </xdr:cNvSpPr>
      </xdr:nvSpPr>
      <xdr:spPr bwMode="auto">
        <a:xfrm flipV="1">
          <a:off x="4676775" y="3028950"/>
          <a:ext cx="1685925" cy="1809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19</xdr:row>
      <xdr:rowOff>133350</xdr:rowOff>
    </xdr:from>
    <xdr:to>
      <xdr:col>15</xdr:col>
      <xdr:colOff>123825</xdr:colOff>
      <xdr:row>21</xdr:row>
      <xdr:rowOff>28575</xdr:rowOff>
    </xdr:to>
    <xdr:sp macro="" textlink="">
      <xdr:nvSpPr>
        <xdr:cNvPr id="25171" name="AutoShape 273"/>
        <xdr:cNvSpPr>
          <a:spLocks noChangeArrowheads="1"/>
        </xdr:cNvSpPr>
      </xdr:nvSpPr>
      <xdr:spPr bwMode="auto">
        <a:xfrm flipV="1">
          <a:off x="581025" y="3267075"/>
          <a:ext cx="2257425" cy="21907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123825</xdr:colOff>
      <xdr:row>19</xdr:row>
      <xdr:rowOff>114300</xdr:rowOff>
    </xdr:from>
    <xdr:to>
      <xdr:col>34</xdr:col>
      <xdr:colOff>171450</xdr:colOff>
      <xdr:row>21</xdr:row>
      <xdr:rowOff>28575</xdr:rowOff>
    </xdr:to>
    <xdr:sp macro="" textlink="">
      <xdr:nvSpPr>
        <xdr:cNvPr id="25172" name="AutoShape 274"/>
        <xdr:cNvSpPr>
          <a:spLocks noChangeArrowheads="1"/>
        </xdr:cNvSpPr>
      </xdr:nvSpPr>
      <xdr:spPr bwMode="auto">
        <a:xfrm flipH="1">
          <a:off x="2838450" y="3248025"/>
          <a:ext cx="3486150" cy="238125"/>
        </a:xfrm>
        <a:prstGeom prst="flowChartManualInput">
          <a:avLst/>
        </a:prstGeom>
        <a:solidFill>
          <a:srgbClr val="E3E3E3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21</xdr:row>
      <xdr:rowOff>85725</xdr:rowOff>
    </xdr:from>
    <xdr:to>
      <xdr:col>35</xdr:col>
      <xdr:colOff>38100</xdr:colOff>
      <xdr:row>27</xdr:row>
      <xdr:rowOff>104775</xdr:rowOff>
    </xdr:to>
    <xdr:grpSp>
      <xdr:nvGrpSpPr>
        <xdr:cNvPr id="25173" name="Group 275"/>
        <xdr:cNvGrpSpPr>
          <a:grpSpLocks/>
        </xdr:cNvGrpSpPr>
      </xdr:nvGrpSpPr>
      <xdr:grpSpPr bwMode="auto">
        <a:xfrm>
          <a:off x="581025" y="3543300"/>
          <a:ext cx="5791200" cy="990600"/>
          <a:chOff x="59" y="147"/>
          <a:chExt cx="608" cy="104"/>
        </a:xfrm>
      </xdr:grpSpPr>
      <xdr:sp macro="" textlink="">
        <xdr:nvSpPr>
          <xdr:cNvPr id="25246" name="AutoShape 276"/>
          <xdr:cNvSpPr>
            <a:spLocks noChangeArrowheads="1"/>
          </xdr:cNvSpPr>
        </xdr:nvSpPr>
        <xdr:spPr bwMode="auto">
          <a:xfrm flipV="1">
            <a:off x="488" y="147"/>
            <a:ext cx="177" cy="19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47" name="AutoShape 277"/>
          <xdr:cNvSpPr>
            <a:spLocks noChangeArrowheads="1"/>
          </xdr:cNvSpPr>
        </xdr:nvSpPr>
        <xdr:spPr bwMode="auto">
          <a:xfrm flipH="1" flipV="1">
            <a:off x="59" y="147"/>
            <a:ext cx="428" cy="19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48" name="AutoShape 278"/>
          <xdr:cNvSpPr>
            <a:spLocks noChangeArrowheads="1"/>
          </xdr:cNvSpPr>
        </xdr:nvSpPr>
        <xdr:spPr bwMode="auto">
          <a:xfrm flipV="1">
            <a:off x="60" y="172"/>
            <a:ext cx="237" cy="23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49" name="AutoShape 279"/>
          <xdr:cNvSpPr>
            <a:spLocks noChangeArrowheads="1"/>
          </xdr:cNvSpPr>
        </xdr:nvSpPr>
        <xdr:spPr bwMode="auto">
          <a:xfrm flipH="1">
            <a:off x="298" y="169"/>
            <a:ext cx="366" cy="25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50" name="AutoShape 280"/>
          <xdr:cNvSpPr>
            <a:spLocks noChangeArrowheads="1"/>
          </xdr:cNvSpPr>
        </xdr:nvSpPr>
        <xdr:spPr bwMode="auto">
          <a:xfrm flipH="1">
            <a:off x="59" y="198"/>
            <a:ext cx="428" cy="24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51" name="AutoShape 281"/>
          <xdr:cNvSpPr>
            <a:spLocks noChangeArrowheads="1"/>
          </xdr:cNvSpPr>
        </xdr:nvSpPr>
        <xdr:spPr bwMode="auto">
          <a:xfrm flipV="1">
            <a:off x="490" y="203"/>
            <a:ext cx="177" cy="19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52" name="AutoShape 282"/>
          <xdr:cNvSpPr>
            <a:spLocks noChangeArrowheads="1"/>
          </xdr:cNvSpPr>
        </xdr:nvSpPr>
        <xdr:spPr bwMode="auto">
          <a:xfrm flipV="1">
            <a:off x="60" y="228"/>
            <a:ext cx="237" cy="23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53" name="AutoShape 283"/>
          <xdr:cNvSpPr>
            <a:spLocks noChangeArrowheads="1"/>
          </xdr:cNvSpPr>
        </xdr:nvSpPr>
        <xdr:spPr bwMode="auto">
          <a:xfrm flipH="1">
            <a:off x="297" y="226"/>
            <a:ext cx="366" cy="25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19050</xdr:colOff>
      <xdr:row>27</xdr:row>
      <xdr:rowOff>152400</xdr:rowOff>
    </xdr:from>
    <xdr:to>
      <xdr:col>35</xdr:col>
      <xdr:colOff>19050</xdr:colOff>
      <xdr:row>34</xdr:row>
      <xdr:rowOff>9525</xdr:rowOff>
    </xdr:to>
    <xdr:grpSp>
      <xdr:nvGrpSpPr>
        <xdr:cNvPr id="25174" name="Group 284"/>
        <xdr:cNvGrpSpPr>
          <a:grpSpLocks/>
        </xdr:cNvGrpSpPr>
      </xdr:nvGrpSpPr>
      <xdr:grpSpPr bwMode="auto">
        <a:xfrm>
          <a:off x="561975" y="4581525"/>
          <a:ext cx="5791200" cy="990600"/>
          <a:chOff x="59" y="147"/>
          <a:chExt cx="608" cy="104"/>
        </a:xfrm>
      </xdr:grpSpPr>
      <xdr:sp macro="" textlink="">
        <xdr:nvSpPr>
          <xdr:cNvPr id="25238" name="AutoShape 285"/>
          <xdr:cNvSpPr>
            <a:spLocks noChangeArrowheads="1"/>
          </xdr:cNvSpPr>
        </xdr:nvSpPr>
        <xdr:spPr bwMode="auto">
          <a:xfrm flipV="1">
            <a:off x="488" y="147"/>
            <a:ext cx="177" cy="19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39" name="AutoShape 286"/>
          <xdr:cNvSpPr>
            <a:spLocks noChangeArrowheads="1"/>
          </xdr:cNvSpPr>
        </xdr:nvSpPr>
        <xdr:spPr bwMode="auto">
          <a:xfrm flipH="1" flipV="1">
            <a:off x="59" y="147"/>
            <a:ext cx="428" cy="19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40" name="AutoShape 287"/>
          <xdr:cNvSpPr>
            <a:spLocks noChangeArrowheads="1"/>
          </xdr:cNvSpPr>
        </xdr:nvSpPr>
        <xdr:spPr bwMode="auto">
          <a:xfrm flipV="1">
            <a:off x="60" y="172"/>
            <a:ext cx="237" cy="23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41" name="AutoShape 288"/>
          <xdr:cNvSpPr>
            <a:spLocks noChangeArrowheads="1"/>
          </xdr:cNvSpPr>
        </xdr:nvSpPr>
        <xdr:spPr bwMode="auto">
          <a:xfrm flipH="1">
            <a:off x="298" y="169"/>
            <a:ext cx="366" cy="25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42" name="AutoShape 289"/>
          <xdr:cNvSpPr>
            <a:spLocks noChangeArrowheads="1"/>
          </xdr:cNvSpPr>
        </xdr:nvSpPr>
        <xdr:spPr bwMode="auto">
          <a:xfrm flipH="1">
            <a:off x="59" y="198"/>
            <a:ext cx="428" cy="24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43" name="AutoShape 290"/>
          <xdr:cNvSpPr>
            <a:spLocks noChangeArrowheads="1"/>
          </xdr:cNvSpPr>
        </xdr:nvSpPr>
        <xdr:spPr bwMode="auto">
          <a:xfrm flipV="1">
            <a:off x="490" y="203"/>
            <a:ext cx="177" cy="19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44" name="AutoShape 291"/>
          <xdr:cNvSpPr>
            <a:spLocks noChangeArrowheads="1"/>
          </xdr:cNvSpPr>
        </xdr:nvSpPr>
        <xdr:spPr bwMode="auto">
          <a:xfrm flipV="1">
            <a:off x="60" y="228"/>
            <a:ext cx="237" cy="23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245" name="AutoShape 292"/>
          <xdr:cNvSpPr>
            <a:spLocks noChangeArrowheads="1"/>
          </xdr:cNvSpPr>
        </xdr:nvSpPr>
        <xdr:spPr bwMode="auto">
          <a:xfrm flipH="1">
            <a:off x="297" y="226"/>
            <a:ext cx="366" cy="25"/>
          </a:xfrm>
          <a:prstGeom prst="flowChartManualInput">
            <a:avLst/>
          </a:prstGeom>
          <a:solidFill>
            <a:srgbClr val="E3E3E3">
              <a:alpha val="50195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38100</xdr:colOff>
      <xdr:row>6</xdr:row>
      <xdr:rowOff>28575</xdr:rowOff>
    </xdr:from>
    <xdr:to>
      <xdr:col>21</xdr:col>
      <xdr:colOff>47625</xdr:colOff>
      <xdr:row>18</xdr:row>
      <xdr:rowOff>85725</xdr:rowOff>
    </xdr:to>
    <xdr:cxnSp macro="">
      <xdr:nvCxnSpPr>
        <xdr:cNvPr id="25175" name="AutoShape 315"/>
        <xdr:cNvCxnSpPr>
          <a:cxnSpLocks noChangeShapeType="1"/>
        </xdr:cNvCxnSpPr>
      </xdr:nvCxnSpPr>
      <xdr:spPr bwMode="auto">
        <a:xfrm>
          <a:off x="1304925" y="1038225"/>
          <a:ext cx="2543175" cy="2019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18</xdr:col>
      <xdr:colOff>142875</xdr:colOff>
      <xdr:row>18</xdr:row>
      <xdr:rowOff>57150</xdr:rowOff>
    </xdr:from>
    <xdr:to>
      <xdr:col>21</xdr:col>
      <xdr:colOff>85725</xdr:colOff>
      <xdr:row>21</xdr:row>
      <xdr:rowOff>38100</xdr:rowOff>
    </xdr:to>
    <xdr:sp macro="" textlink="">
      <xdr:nvSpPr>
        <xdr:cNvPr id="25176" name="Line 316"/>
        <xdr:cNvSpPr>
          <a:spLocks noChangeShapeType="1"/>
        </xdr:cNvSpPr>
      </xdr:nvSpPr>
      <xdr:spPr bwMode="auto">
        <a:xfrm flipV="1">
          <a:off x="3400425" y="3028950"/>
          <a:ext cx="4857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123825</xdr:colOff>
      <xdr:row>5</xdr:row>
      <xdr:rowOff>142875</xdr:rowOff>
    </xdr:from>
    <xdr:to>
      <xdr:col>7</xdr:col>
      <xdr:colOff>66675</xdr:colOff>
      <xdr:row>8</xdr:row>
      <xdr:rowOff>133350</xdr:rowOff>
    </xdr:to>
    <xdr:sp macro="" textlink="">
      <xdr:nvSpPr>
        <xdr:cNvPr id="25177" name="Line 317"/>
        <xdr:cNvSpPr>
          <a:spLocks noChangeShapeType="1"/>
        </xdr:cNvSpPr>
      </xdr:nvSpPr>
      <xdr:spPr bwMode="auto">
        <a:xfrm flipV="1">
          <a:off x="847725" y="971550"/>
          <a:ext cx="4857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85725</xdr:colOff>
      <xdr:row>7</xdr:row>
      <xdr:rowOff>19050</xdr:rowOff>
    </xdr:from>
    <xdr:to>
      <xdr:col>34</xdr:col>
      <xdr:colOff>95250</xdr:colOff>
      <xdr:row>19</xdr:row>
      <xdr:rowOff>114300</xdr:rowOff>
    </xdr:to>
    <xdr:cxnSp macro="">
      <xdr:nvCxnSpPr>
        <xdr:cNvPr id="25178" name="AutoShape 320"/>
        <xdr:cNvCxnSpPr>
          <a:cxnSpLocks noChangeShapeType="1"/>
        </xdr:cNvCxnSpPr>
      </xdr:nvCxnSpPr>
      <xdr:spPr bwMode="auto">
        <a:xfrm>
          <a:off x="3524250" y="1209675"/>
          <a:ext cx="2724150" cy="2038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18</xdr:col>
      <xdr:colOff>19050</xdr:colOff>
      <xdr:row>6</xdr:row>
      <xdr:rowOff>114300</xdr:rowOff>
    </xdr:from>
    <xdr:to>
      <xdr:col>19</xdr:col>
      <xdr:colOff>171450</xdr:colOff>
      <xdr:row>8</xdr:row>
      <xdr:rowOff>133350</xdr:rowOff>
    </xdr:to>
    <xdr:sp macro="" textlink="">
      <xdr:nvSpPr>
        <xdr:cNvPr id="25179" name="Line 321"/>
        <xdr:cNvSpPr>
          <a:spLocks noChangeShapeType="1"/>
        </xdr:cNvSpPr>
      </xdr:nvSpPr>
      <xdr:spPr bwMode="auto">
        <a:xfrm flipV="1">
          <a:off x="3276600" y="1123950"/>
          <a:ext cx="3333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19050</xdr:colOff>
      <xdr:row>19</xdr:row>
      <xdr:rowOff>28575</xdr:rowOff>
    </xdr:from>
    <xdr:to>
      <xdr:col>34</xdr:col>
      <xdr:colOff>171450</xdr:colOff>
      <xdr:row>21</xdr:row>
      <xdr:rowOff>47625</xdr:rowOff>
    </xdr:to>
    <xdr:sp macro="" textlink="">
      <xdr:nvSpPr>
        <xdr:cNvPr id="25180" name="Line 322"/>
        <xdr:cNvSpPr>
          <a:spLocks noChangeShapeType="1"/>
        </xdr:cNvSpPr>
      </xdr:nvSpPr>
      <xdr:spPr bwMode="auto">
        <a:xfrm flipV="1">
          <a:off x="5991225" y="3162300"/>
          <a:ext cx="3333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95250</xdr:colOff>
      <xdr:row>38</xdr:row>
      <xdr:rowOff>0</xdr:rowOff>
    </xdr:from>
    <xdr:to>
      <xdr:col>25</xdr:col>
      <xdr:colOff>133350</xdr:colOff>
      <xdr:row>42</xdr:row>
      <xdr:rowOff>142875</xdr:rowOff>
    </xdr:to>
    <xdr:sp macro="" textlink="">
      <xdr:nvSpPr>
        <xdr:cNvPr id="25181" name="Rectangle 323"/>
        <xdr:cNvSpPr>
          <a:spLocks noChangeArrowheads="1"/>
        </xdr:cNvSpPr>
      </xdr:nvSpPr>
      <xdr:spPr bwMode="auto">
        <a:xfrm>
          <a:off x="4619625" y="6210300"/>
          <a:ext cx="38100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57150</xdr:colOff>
      <xdr:row>38</xdr:row>
      <xdr:rowOff>9525</xdr:rowOff>
    </xdr:from>
    <xdr:to>
      <xdr:col>21</xdr:col>
      <xdr:colOff>95250</xdr:colOff>
      <xdr:row>42</xdr:row>
      <xdr:rowOff>152400</xdr:rowOff>
    </xdr:to>
    <xdr:sp macro="" textlink="">
      <xdr:nvSpPr>
        <xdr:cNvPr id="25182" name="Rectangle 324"/>
        <xdr:cNvSpPr>
          <a:spLocks noChangeArrowheads="1"/>
        </xdr:cNvSpPr>
      </xdr:nvSpPr>
      <xdr:spPr bwMode="auto">
        <a:xfrm>
          <a:off x="3857625" y="6219825"/>
          <a:ext cx="38100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57150</xdr:colOff>
      <xdr:row>46</xdr:row>
      <xdr:rowOff>85725</xdr:rowOff>
    </xdr:from>
    <xdr:to>
      <xdr:col>32</xdr:col>
      <xdr:colOff>114300</xdr:colOff>
      <xdr:row>46</xdr:row>
      <xdr:rowOff>142875</xdr:rowOff>
    </xdr:to>
    <xdr:sp macro="" textlink="">
      <xdr:nvSpPr>
        <xdr:cNvPr id="25183" name="Oval 328"/>
        <xdr:cNvSpPr>
          <a:spLocks noChangeArrowheads="1"/>
        </xdr:cNvSpPr>
      </xdr:nvSpPr>
      <xdr:spPr bwMode="auto">
        <a:xfrm>
          <a:off x="5848350" y="761047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123825</xdr:colOff>
      <xdr:row>45</xdr:row>
      <xdr:rowOff>123825</xdr:rowOff>
    </xdr:from>
    <xdr:to>
      <xdr:col>35</xdr:col>
      <xdr:colOff>9525</xdr:colOff>
      <xdr:row>52</xdr:row>
      <xdr:rowOff>152400</xdr:rowOff>
    </xdr:to>
    <xdr:sp macro="" textlink="">
      <xdr:nvSpPr>
        <xdr:cNvPr id="25184" name="Freeform 329"/>
        <xdr:cNvSpPr>
          <a:spLocks/>
        </xdr:cNvSpPr>
      </xdr:nvSpPr>
      <xdr:spPr bwMode="auto">
        <a:xfrm>
          <a:off x="5915025" y="7486650"/>
          <a:ext cx="428625" cy="1162050"/>
        </a:xfrm>
        <a:custGeom>
          <a:avLst/>
          <a:gdLst>
            <a:gd name="T0" fmla="*/ 0 w 45"/>
            <a:gd name="T1" fmla="*/ 14 h 116"/>
            <a:gd name="T2" fmla="*/ 45 w 45"/>
            <a:gd name="T3" fmla="*/ 0 h 116"/>
            <a:gd name="T4" fmla="*/ 45 w 45"/>
            <a:gd name="T5" fmla="*/ 116 h 116"/>
            <a:gd name="T6" fmla="*/ 0 60000 65536"/>
            <a:gd name="T7" fmla="*/ 0 60000 65536"/>
            <a:gd name="T8" fmla="*/ 0 60000 65536"/>
            <a:gd name="T9" fmla="*/ 0 w 45"/>
            <a:gd name="T10" fmla="*/ 0 h 116"/>
            <a:gd name="T11" fmla="*/ 45 w 45"/>
            <a:gd name="T12" fmla="*/ 116 h 1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5" h="116">
              <a:moveTo>
                <a:pt x="0" y="14"/>
              </a:moveTo>
              <a:lnTo>
                <a:pt x="45" y="0"/>
              </a:lnTo>
              <a:lnTo>
                <a:pt x="45" y="11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152400</xdr:colOff>
      <xdr:row>46</xdr:row>
      <xdr:rowOff>0</xdr:rowOff>
    </xdr:from>
    <xdr:to>
      <xdr:col>10</xdr:col>
      <xdr:colOff>28575</xdr:colOff>
      <xdr:row>46</xdr:row>
      <xdr:rowOff>57150</xdr:rowOff>
    </xdr:to>
    <xdr:sp macro="" textlink="">
      <xdr:nvSpPr>
        <xdr:cNvPr id="25185" name="Oval 330"/>
        <xdr:cNvSpPr>
          <a:spLocks noChangeArrowheads="1"/>
        </xdr:cNvSpPr>
      </xdr:nvSpPr>
      <xdr:spPr bwMode="auto">
        <a:xfrm>
          <a:off x="1781175" y="752475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46</xdr:row>
      <xdr:rowOff>0</xdr:rowOff>
    </xdr:from>
    <xdr:to>
      <xdr:col>7</xdr:col>
      <xdr:colOff>161925</xdr:colOff>
      <xdr:row>46</xdr:row>
      <xdr:rowOff>57150</xdr:rowOff>
    </xdr:to>
    <xdr:sp macro="" textlink="">
      <xdr:nvSpPr>
        <xdr:cNvPr id="25186" name="Oval 331"/>
        <xdr:cNvSpPr>
          <a:spLocks noChangeArrowheads="1"/>
        </xdr:cNvSpPr>
      </xdr:nvSpPr>
      <xdr:spPr bwMode="auto">
        <a:xfrm>
          <a:off x="1371600" y="752475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44</xdr:row>
      <xdr:rowOff>9525</xdr:rowOff>
    </xdr:from>
    <xdr:to>
      <xdr:col>9</xdr:col>
      <xdr:colOff>171450</xdr:colOff>
      <xdr:row>46</xdr:row>
      <xdr:rowOff>9525</xdr:rowOff>
    </xdr:to>
    <xdr:sp macro="" textlink="">
      <xdr:nvSpPr>
        <xdr:cNvPr id="25187" name="Freeform 333"/>
        <xdr:cNvSpPr>
          <a:spLocks/>
        </xdr:cNvSpPr>
      </xdr:nvSpPr>
      <xdr:spPr bwMode="auto">
        <a:xfrm>
          <a:off x="1285875" y="7210425"/>
          <a:ext cx="514350" cy="323850"/>
        </a:xfrm>
        <a:custGeom>
          <a:avLst/>
          <a:gdLst>
            <a:gd name="T0" fmla="*/ 10 w 54"/>
            <a:gd name="T1" fmla="*/ 33 h 34"/>
            <a:gd name="T2" fmla="*/ 0 w 54"/>
            <a:gd name="T3" fmla="*/ 0 h 34"/>
            <a:gd name="T4" fmla="*/ 54 w 54"/>
            <a:gd name="T5" fmla="*/ 34 h 34"/>
            <a:gd name="T6" fmla="*/ 0 60000 65536"/>
            <a:gd name="T7" fmla="*/ 0 60000 65536"/>
            <a:gd name="T8" fmla="*/ 0 60000 65536"/>
            <a:gd name="T9" fmla="*/ 0 w 54"/>
            <a:gd name="T10" fmla="*/ 0 h 34"/>
            <a:gd name="T11" fmla="*/ 54 w 54"/>
            <a:gd name="T12" fmla="*/ 34 h 3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54" h="34">
              <a:moveTo>
                <a:pt x="10" y="33"/>
              </a:moveTo>
              <a:lnTo>
                <a:pt x="0" y="0"/>
              </a:lnTo>
              <a:lnTo>
                <a:pt x="54" y="34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44</xdr:row>
      <xdr:rowOff>0</xdr:rowOff>
    </xdr:to>
    <xdr:sp macro="" textlink="">
      <xdr:nvSpPr>
        <xdr:cNvPr id="25188" name="Line 334"/>
        <xdr:cNvSpPr>
          <a:spLocks noChangeShapeType="1"/>
        </xdr:cNvSpPr>
      </xdr:nvSpPr>
      <xdr:spPr bwMode="auto">
        <a:xfrm flipV="1">
          <a:off x="1276350" y="6048375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171450</xdr:colOff>
      <xdr:row>27</xdr:row>
      <xdr:rowOff>47625</xdr:rowOff>
    </xdr:from>
    <xdr:to>
      <xdr:col>35</xdr:col>
      <xdr:colOff>171450</xdr:colOff>
      <xdr:row>34</xdr:row>
      <xdr:rowOff>66675</xdr:rowOff>
    </xdr:to>
    <xdr:cxnSp macro="">
      <xdr:nvCxnSpPr>
        <xdr:cNvPr id="25189" name="AutoShape 335"/>
        <xdr:cNvCxnSpPr>
          <a:cxnSpLocks noChangeShapeType="1"/>
        </xdr:cNvCxnSpPr>
      </xdr:nvCxnSpPr>
      <xdr:spPr bwMode="auto">
        <a:xfrm>
          <a:off x="6505575" y="4476750"/>
          <a:ext cx="0" cy="1152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33</xdr:col>
      <xdr:colOff>28575</xdr:colOff>
      <xdr:row>34</xdr:row>
      <xdr:rowOff>66675</xdr:rowOff>
    </xdr:from>
    <xdr:to>
      <xdr:col>36</xdr:col>
      <xdr:colOff>85725</xdr:colOff>
      <xdr:row>34</xdr:row>
      <xdr:rowOff>66675</xdr:rowOff>
    </xdr:to>
    <xdr:sp macro="" textlink="">
      <xdr:nvSpPr>
        <xdr:cNvPr id="25190" name="Line 336"/>
        <xdr:cNvSpPr>
          <a:spLocks noChangeShapeType="1"/>
        </xdr:cNvSpPr>
      </xdr:nvSpPr>
      <xdr:spPr bwMode="auto">
        <a:xfrm>
          <a:off x="6000750" y="56292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27</xdr:row>
      <xdr:rowOff>47625</xdr:rowOff>
    </xdr:from>
    <xdr:to>
      <xdr:col>36</xdr:col>
      <xdr:colOff>57150</xdr:colOff>
      <xdr:row>27</xdr:row>
      <xdr:rowOff>47625</xdr:rowOff>
    </xdr:to>
    <xdr:sp macro="" textlink="">
      <xdr:nvSpPr>
        <xdr:cNvPr id="25191" name="Line 337"/>
        <xdr:cNvSpPr>
          <a:spLocks noChangeShapeType="1"/>
        </xdr:cNvSpPr>
      </xdr:nvSpPr>
      <xdr:spPr bwMode="auto">
        <a:xfrm>
          <a:off x="5972175" y="447675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123825</xdr:colOff>
      <xdr:row>9</xdr:row>
      <xdr:rowOff>123825</xdr:rowOff>
    </xdr:from>
    <xdr:to>
      <xdr:col>9</xdr:col>
      <xdr:colOff>152400</xdr:colOff>
      <xdr:row>11</xdr:row>
      <xdr:rowOff>123825</xdr:rowOff>
    </xdr:to>
    <xdr:sp macro="" textlink="">
      <xdr:nvSpPr>
        <xdr:cNvPr id="15703" name="AutoShape 343"/>
        <xdr:cNvSpPr>
          <a:spLocks/>
        </xdr:cNvSpPr>
      </xdr:nvSpPr>
      <xdr:spPr bwMode="auto">
        <a:xfrm>
          <a:off x="1390650" y="16383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102440"/>
            <a:gd name="adj5" fmla="val 73528"/>
            <a:gd name="adj6" fmla="val -1195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xdr:txBody>
    </xdr:sp>
    <xdr:clientData/>
  </xdr:twoCellAnchor>
  <xdr:twoCellAnchor>
    <xdr:from>
      <xdr:col>32</xdr:col>
      <xdr:colOff>95250</xdr:colOff>
      <xdr:row>26</xdr:row>
      <xdr:rowOff>19050</xdr:rowOff>
    </xdr:from>
    <xdr:to>
      <xdr:col>34</xdr:col>
      <xdr:colOff>123825</xdr:colOff>
      <xdr:row>28</xdr:row>
      <xdr:rowOff>19050</xdr:rowOff>
    </xdr:to>
    <xdr:sp macro="" textlink="">
      <xdr:nvSpPr>
        <xdr:cNvPr id="15705" name="AutoShape 345"/>
        <xdr:cNvSpPr>
          <a:spLocks/>
        </xdr:cNvSpPr>
      </xdr:nvSpPr>
      <xdr:spPr bwMode="auto">
        <a:xfrm>
          <a:off x="5886450" y="428625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119514"/>
            <a:gd name="adj5" fmla="val 161764"/>
            <a:gd name="adj6" fmla="val -14878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12</xdr:col>
      <xdr:colOff>28575</xdr:colOff>
      <xdr:row>21</xdr:row>
      <xdr:rowOff>38100</xdr:rowOff>
    </xdr:from>
    <xdr:to>
      <xdr:col>14</xdr:col>
      <xdr:colOff>57150</xdr:colOff>
      <xdr:row>23</xdr:row>
      <xdr:rowOff>38100</xdr:rowOff>
    </xdr:to>
    <xdr:sp macro="" textlink="">
      <xdr:nvSpPr>
        <xdr:cNvPr id="15706" name="AutoShape 346"/>
        <xdr:cNvSpPr>
          <a:spLocks/>
        </xdr:cNvSpPr>
      </xdr:nvSpPr>
      <xdr:spPr bwMode="auto">
        <a:xfrm>
          <a:off x="2200275" y="349567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80486"/>
            <a:gd name="adj5" fmla="val 155884"/>
            <a:gd name="adj6" fmla="val -9756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xdr:txBody>
    </xdr:sp>
    <xdr:clientData/>
  </xdr:twoCellAnchor>
  <xdr:twoCellAnchor>
    <xdr:from>
      <xdr:col>12</xdr:col>
      <xdr:colOff>104775</xdr:colOff>
      <xdr:row>26</xdr:row>
      <xdr:rowOff>47625</xdr:rowOff>
    </xdr:from>
    <xdr:to>
      <xdr:col>14</xdr:col>
      <xdr:colOff>133350</xdr:colOff>
      <xdr:row>28</xdr:row>
      <xdr:rowOff>47625</xdr:rowOff>
    </xdr:to>
    <xdr:sp macro="" textlink="">
      <xdr:nvSpPr>
        <xdr:cNvPr id="15720" name="AutoShape 360"/>
        <xdr:cNvSpPr>
          <a:spLocks/>
        </xdr:cNvSpPr>
      </xdr:nvSpPr>
      <xdr:spPr bwMode="auto">
        <a:xfrm>
          <a:off x="2276475" y="4314825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97560"/>
            <a:gd name="adj5" fmla="val 191176"/>
            <a:gd name="adj6" fmla="val 2243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xdr:txBody>
    </xdr:sp>
    <xdr:clientData/>
  </xdr:twoCellAnchor>
  <xdr:twoCellAnchor>
    <xdr:from>
      <xdr:col>16</xdr:col>
      <xdr:colOff>47625</xdr:colOff>
      <xdr:row>10</xdr:row>
      <xdr:rowOff>19050</xdr:rowOff>
    </xdr:from>
    <xdr:to>
      <xdr:col>18</xdr:col>
      <xdr:colOff>76200</xdr:colOff>
      <xdr:row>12</xdr:row>
      <xdr:rowOff>19050</xdr:rowOff>
    </xdr:to>
    <xdr:sp macro="" textlink="">
      <xdr:nvSpPr>
        <xdr:cNvPr id="15721" name="AutoShape 361"/>
        <xdr:cNvSpPr>
          <a:spLocks/>
        </xdr:cNvSpPr>
      </xdr:nvSpPr>
      <xdr:spPr bwMode="auto">
        <a:xfrm>
          <a:off x="2943225" y="169545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78051"/>
            <a:gd name="adj5" fmla="val -100000"/>
            <a:gd name="adj6" fmla="val -9024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</a:t>
          </a:r>
        </a:p>
      </xdr:txBody>
    </xdr:sp>
    <xdr:clientData/>
  </xdr:twoCellAnchor>
  <xdr:twoCellAnchor>
    <xdr:from>
      <xdr:col>29</xdr:col>
      <xdr:colOff>85725</xdr:colOff>
      <xdr:row>10</xdr:row>
      <xdr:rowOff>38100</xdr:rowOff>
    </xdr:from>
    <xdr:to>
      <xdr:col>31</xdr:col>
      <xdr:colOff>114300</xdr:colOff>
      <xdr:row>12</xdr:row>
      <xdr:rowOff>38100</xdr:rowOff>
    </xdr:to>
    <xdr:sp macro="" textlink="">
      <xdr:nvSpPr>
        <xdr:cNvPr id="15722" name="AutoShape 362"/>
        <xdr:cNvSpPr>
          <a:spLocks/>
        </xdr:cNvSpPr>
      </xdr:nvSpPr>
      <xdr:spPr bwMode="auto">
        <a:xfrm>
          <a:off x="5334000" y="17145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78051"/>
            <a:gd name="adj5" fmla="val -100000"/>
            <a:gd name="adj6" fmla="val -9024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</a:t>
          </a:r>
        </a:p>
      </xdr:txBody>
    </xdr:sp>
    <xdr:clientData/>
  </xdr:twoCellAnchor>
  <xdr:twoCellAnchor>
    <xdr:from>
      <xdr:col>22</xdr:col>
      <xdr:colOff>85725</xdr:colOff>
      <xdr:row>11</xdr:row>
      <xdr:rowOff>114300</xdr:rowOff>
    </xdr:from>
    <xdr:to>
      <xdr:col>24</xdr:col>
      <xdr:colOff>114300</xdr:colOff>
      <xdr:row>13</xdr:row>
      <xdr:rowOff>114300</xdr:rowOff>
    </xdr:to>
    <xdr:sp macro="" textlink="">
      <xdr:nvSpPr>
        <xdr:cNvPr id="15723" name="AutoShape 363"/>
        <xdr:cNvSpPr>
          <a:spLocks/>
        </xdr:cNvSpPr>
      </xdr:nvSpPr>
      <xdr:spPr bwMode="auto">
        <a:xfrm>
          <a:off x="4067175" y="195262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75611"/>
            <a:gd name="adj5" fmla="val -123528"/>
            <a:gd name="adj6" fmla="val -853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</a:t>
          </a:r>
        </a:p>
      </xdr:txBody>
    </xdr:sp>
    <xdr:clientData/>
  </xdr:twoCellAnchor>
  <xdr:twoCellAnchor>
    <xdr:from>
      <xdr:col>34</xdr:col>
      <xdr:colOff>57150</xdr:colOff>
      <xdr:row>11</xdr:row>
      <xdr:rowOff>123825</xdr:rowOff>
    </xdr:from>
    <xdr:to>
      <xdr:col>36</xdr:col>
      <xdr:colOff>85725</xdr:colOff>
      <xdr:row>13</xdr:row>
      <xdr:rowOff>123825</xdr:rowOff>
    </xdr:to>
    <xdr:sp macro="" textlink="">
      <xdr:nvSpPr>
        <xdr:cNvPr id="15724" name="AutoShape 364"/>
        <xdr:cNvSpPr>
          <a:spLocks/>
        </xdr:cNvSpPr>
      </xdr:nvSpPr>
      <xdr:spPr bwMode="auto">
        <a:xfrm>
          <a:off x="6210300" y="196215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31708"/>
            <a:gd name="adj5" fmla="val -123528"/>
            <a:gd name="adj6" fmla="val -341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</a:t>
          </a:r>
        </a:p>
        <a:p>
          <a:pPr algn="ctr" rtl="0">
            <a:defRPr sz="1000"/>
          </a:pPr>
          <a:endParaRPr lang="ru-RU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133350</xdr:colOff>
      <xdr:row>18</xdr:row>
      <xdr:rowOff>76200</xdr:rowOff>
    </xdr:from>
    <xdr:to>
      <xdr:col>9</xdr:col>
      <xdr:colOff>161925</xdr:colOff>
      <xdr:row>20</xdr:row>
      <xdr:rowOff>76200</xdr:rowOff>
    </xdr:to>
    <xdr:sp macro="" textlink="">
      <xdr:nvSpPr>
        <xdr:cNvPr id="15725" name="AutoShape 365"/>
        <xdr:cNvSpPr>
          <a:spLocks/>
        </xdr:cNvSpPr>
      </xdr:nvSpPr>
      <xdr:spPr bwMode="auto">
        <a:xfrm>
          <a:off x="1400175" y="3048000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36583"/>
            <a:gd name="adj5" fmla="val -70588"/>
            <a:gd name="adj6" fmla="val 13902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</a:t>
          </a:r>
        </a:p>
      </xdr:txBody>
    </xdr:sp>
    <xdr:clientData/>
  </xdr:twoCellAnchor>
  <xdr:twoCellAnchor>
    <xdr:from>
      <xdr:col>21</xdr:col>
      <xdr:colOff>19050</xdr:colOff>
      <xdr:row>18</xdr:row>
      <xdr:rowOff>95250</xdr:rowOff>
    </xdr:from>
    <xdr:to>
      <xdr:col>23</xdr:col>
      <xdr:colOff>47625</xdr:colOff>
      <xdr:row>20</xdr:row>
      <xdr:rowOff>95250</xdr:rowOff>
    </xdr:to>
    <xdr:sp macro="" textlink="">
      <xdr:nvSpPr>
        <xdr:cNvPr id="15726" name="AutoShape 366"/>
        <xdr:cNvSpPr>
          <a:spLocks/>
        </xdr:cNvSpPr>
      </xdr:nvSpPr>
      <xdr:spPr bwMode="auto">
        <a:xfrm>
          <a:off x="3819525" y="3067050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82926"/>
            <a:gd name="adj5" fmla="val -79412"/>
            <a:gd name="adj6" fmla="val 1926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xdr:txBody>
    </xdr:sp>
    <xdr:clientData/>
  </xdr:twoCellAnchor>
  <xdr:twoCellAnchor>
    <xdr:from>
      <xdr:col>28</xdr:col>
      <xdr:colOff>95250</xdr:colOff>
      <xdr:row>40</xdr:row>
      <xdr:rowOff>66675</xdr:rowOff>
    </xdr:from>
    <xdr:to>
      <xdr:col>30</xdr:col>
      <xdr:colOff>123825</xdr:colOff>
      <xdr:row>42</xdr:row>
      <xdr:rowOff>66675</xdr:rowOff>
    </xdr:to>
    <xdr:sp macro="" textlink="">
      <xdr:nvSpPr>
        <xdr:cNvPr id="15727" name="AutoShape 367"/>
        <xdr:cNvSpPr>
          <a:spLocks/>
        </xdr:cNvSpPr>
      </xdr:nvSpPr>
      <xdr:spPr bwMode="auto">
        <a:xfrm>
          <a:off x="5162550" y="660082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104880"/>
            <a:gd name="adj5" fmla="val 8824"/>
            <a:gd name="adj6" fmla="val -12926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14</xdr:col>
      <xdr:colOff>19050</xdr:colOff>
      <xdr:row>40</xdr:row>
      <xdr:rowOff>76200</xdr:rowOff>
    </xdr:from>
    <xdr:to>
      <xdr:col>16</xdr:col>
      <xdr:colOff>47625</xdr:colOff>
      <xdr:row>42</xdr:row>
      <xdr:rowOff>76200</xdr:rowOff>
    </xdr:to>
    <xdr:sp macro="" textlink="">
      <xdr:nvSpPr>
        <xdr:cNvPr id="15728" name="AutoShape 368"/>
        <xdr:cNvSpPr>
          <a:spLocks/>
        </xdr:cNvSpPr>
      </xdr:nvSpPr>
      <xdr:spPr bwMode="auto">
        <a:xfrm>
          <a:off x="2552700" y="661035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43903"/>
            <a:gd name="adj5" fmla="val -35296"/>
            <a:gd name="adj6" fmla="val -7073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5</xdr:col>
      <xdr:colOff>133350</xdr:colOff>
      <xdr:row>14</xdr:row>
      <xdr:rowOff>123825</xdr:rowOff>
    </xdr:from>
    <xdr:to>
      <xdr:col>7</xdr:col>
      <xdr:colOff>161925</xdr:colOff>
      <xdr:row>16</xdr:row>
      <xdr:rowOff>123825</xdr:rowOff>
    </xdr:to>
    <xdr:sp macro="" textlink="">
      <xdr:nvSpPr>
        <xdr:cNvPr id="15730" name="AutoShape 370"/>
        <xdr:cNvSpPr>
          <a:spLocks/>
        </xdr:cNvSpPr>
      </xdr:nvSpPr>
      <xdr:spPr bwMode="auto">
        <a:xfrm>
          <a:off x="1038225" y="2447925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82926"/>
            <a:gd name="adj5" fmla="val -79412"/>
            <a:gd name="adj6" fmla="val 1926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4</xdr:col>
      <xdr:colOff>152400</xdr:colOff>
      <xdr:row>11</xdr:row>
      <xdr:rowOff>38100</xdr:rowOff>
    </xdr:from>
    <xdr:to>
      <xdr:col>5</xdr:col>
      <xdr:colOff>28575</xdr:colOff>
      <xdr:row>11</xdr:row>
      <xdr:rowOff>95250</xdr:rowOff>
    </xdr:to>
    <xdr:sp macro="" textlink="">
      <xdr:nvSpPr>
        <xdr:cNvPr id="25205" name="Oval 372"/>
        <xdr:cNvSpPr>
          <a:spLocks noChangeArrowheads="1"/>
        </xdr:cNvSpPr>
      </xdr:nvSpPr>
      <xdr:spPr bwMode="auto">
        <a:xfrm>
          <a:off x="876300" y="187642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66675</xdr:colOff>
      <xdr:row>7</xdr:row>
      <xdr:rowOff>142875</xdr:rowOff>
    </xdr:from>
    <xdr:to>
      <xdr:col>27</xdr:col>
      <xdr:colOff>123825</xdr:colOff>
      <xdr:row>8</xdr:row>
      <xdr:rowOff>38100</xdr:rowOff>
    </xdr:to>
    <xdr:sp macro="" textlink="">
      <xdr:nvSpPr>
        <xdr:cNvPr id="25206" name="Oval 373"/>
        <xdr:cNvSpPr>
          <a:spLocks noChangeArrowheads="1"/>
        </xdr:cNvSpPr>
      </xdr:nvSpPr>
      <xdr:spPr bwMode="auto">
        <a:xfrm>
          <a:off x="4953000" y="133350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76200</xdr:colOff>
      <xdr:row>9</xdr:row>
      <xdr:rowOff>0</xdr:rowOff>
    </xdr:from>
    <xdr:to>
      <xdr:col>33</xdr:col>
      <xdr:colOff>133350</xdr:colOff>
      <xdr:row>9</xdr:row>
      <xdr:rowOff>57150</xdr:rowOff>
    </xdr:to>
    <xdr:sp macro="" textlink="">
      <xdr:nvSpPr>
        <xdr:cNvPr id="25207" name="Oval 374"/>
        <xdr:cNvSpPr>
          <a:spLocks noChangeArrowheads="1"/>
        </xdr:cNvSpPr>
      </xdr:nvSpPr>
      <xdr:spPr bwMode="auto">
        <a:xfrm>
          <a:off x="6048375" y="151447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8</xdr:row>
      <xdr:rowOff>142875</xdr:rowOff>
    </xdr:from>
    <xdr:to>
      <xdr:col>20</xdr:col>
      <xdr:colOff>142875</xdr:colOff>
      <xdr:row>9</xdr:row>
      <xdr:rowOff>38100</xdr:rowOff>
    </xdr:to>
    <xdr:sp macro="" textlink="">
      <xdr:nvSpPr>
        <xdr:cNvPr id="25208" name="Oval 375"/>
        <xdr:cNvSpPr>
          <a:spLocks noChangeArrowheads="1"/>
        </xdr:cNvSpPr>
      </xdr:nvSpPr>
      <xdr:spPr bwMode="auto">
        <a:xfrm>
          <a:off x="3705225" y="149542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38100</xdr:colOff>
      <xdr:row>8</xdr:row>
      <xdr:rowOff>0</xdr:rowOff>
    </xdr:from>
    <xdr:to>
      <xdr:col>14</xdr:col>
      <xdr:colOff>95250</xdr:colOff>
      <xdr:row>8</xdr:row>
      <xdr:rowOff>57150</xdr:rowOff>
    </xdr:to>
    <xdr:sp macro="" textlink="">
      <xdr:nvSpPr>
        <xdr:cNvPr id="25209" name="Oval 376"/>
        <xdr:cNvSpPr>
          <a:spLocks noChangeArrowheads="1"/>
        </xdr:cNvSpPr>
      </xdr:nvSpPr>
      <xdr:spPr bwMode="auto">
        <a:xfrm>
          <a:off x="2571750" y="135255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19050</xdr:colOff>
      <xdr:row>16</xdr:row>
      <xdr:rowOff>114300</xdr:rowOff>
    </xdr:from>
    <xdr:to>
      <xdr:col>25</xdr:col>
      <xdr:colOff>76200</xdr:colOff>
      <xdr:row>17</xdr:row>
      <xdr:rowOff>9525</xdr:rowOff>
    </xdr:to>
    <xdr:sp macro="" textlink="">
      <xdr:nvSpPr>
        <xdr:cNvPr id="25210" name="Oval 377"/>
        <xdr:cNvSpPr>
          <a:spLocks noChangeArrowheads="1"/>
        </xdr:cNvSpPr>
      </xdr:nvSpPr>
      <xdr:spPr bwMode="auto">
        <a:xfrm>
          <a:off x="4543425" y="276225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104775</xdr:colOff>
      <xdr:row>16</xdr:row>
      <xdr:rowOff>133350</xdr:rowOff>
    </xdr:from>
    <xdr:to>
      <xdr:col>10</xdr:col>
      <xdr:colOff>161925</xdr:colOff>
      <xdr:row>17</xdr:row>
      <xdr:rowOff>28575</xdr:rowOff>
    </xdr:to>
    <xdr:sp macro="" textlink="">
      <xdr:nvSpPr>
        <xdr:cNvPr id="25211" name="Oval 378"/>
        <xdr:cNvSpPr>
          <a:spLocks noChangeArrowheads="1"/>
        </xdr:cNvSpPr>
      </xdr:nvSpPr>
      <xdr:spPr bwMode="auto">
        <a:xfrm>
          <a:off x="1914525" y="278130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133350</xdr:colOff>
      <xdr:row>13</xdr:row>
      <xdr:rowOff>0</xdr:rowOff>
    </xdr:from>
    <xdr:to>
      <xdr:col>10</xdr:col>
      <xdr:colOff>9525</xdr:colOff>
      <xdr:row>13</xdr:row>
      <xdr:rowOff>57150</xdr:rowOff>
    </xdr:to>
    <xdr:sp macro="" textlink="">
      <xdr:nvSpPr>
        <xdr:cNvPr id="25212" name="Oval 379"/>
        <xdr:cNvSpPr>
          <a:spLocks noChangeArrowheads="1"/>
        </xdr:cNvSpPr>
      </xdr:nvSpPr>
      <xdr:spPr bwMode="auto">
        <a:xfrm>
          <a:off x="1762125" y="216217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152400</xdr:colOff>
      <xdr:row>24</xdr:row>
      <xdr:rowOff>38100</xdr:rowOff>
    </xdr:from>
    <xdr:to>
      <xdr:col>10</xdr:col>
      <xdr:colOff>28575</xdr:colOff>
      <xdr:row>24</xdr:row>
      <xdr:rowOff>95250</xdr:rowOff>
    </xdr:to>
    <xdr:sp macro="" textlink="">
      <xdr:nvSpPr>
        <xdr:cNvPr id="25213" name="Oval 380"/>
        <xdr:cNvSpPr>
          <a:spLocks noChangeArrowheads="1"/>
        </xdr:cNvSpPr>
      </xdr:nvSpPr>
      <xdr:spPr bwMode="auto">
        <a:xfrm>
          <a:off x="1781175" y="398145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114300</xdr:colOff>
      <xdr:row>18</xdr:row>
      <xdr:rowOff>0</xdr:rowOff>
    </xdr:from>
    <xdr:to>
      <xdr:col>29</xdr:col>
      <xdr:colOff>171450</xdr:colOff>
      <xdr:row>18</xdr:row>
      <xdr:rowOff>57150</xdr:rowOff>
    </xdr:to>
    <xdr:sp macro="" textlink="">
      <xdr:nvSpPr>
        <xdr:cNvPr id="25214" name="Oval 381"/>
        <xdr:cNvSpPr>
          <a:spLocks noChangeArrowheads="1"/>
        </xdr:cNvSpPr>
      </xdr:nvSpPr>
      <xdr:spPr bwMode="auto">
        <a:xfrm>
          <a:off x="5362575" y="297180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47625</xdr:colOff>
      <xdr:row>29</xdr:row>
      <xdr:rowOff>152400</xdr:rowOff>
    </xdr:from>
    <xdr:to>
      <xdr:col>17</xdr:col>
      <xdr:colOff>104775</xdr:colOff>
      <xdr:row>30</xdr:row>
      <xdr:rowOff>47625</xdr:rowOff>
    </xdr:to>
    <xdr:sp macro="" textlink="">
      <xdr:nvSpPr>
        <xdr:cNvPr id="25215" name="Oval 382"/>
        <xdr:cNvSpPr>
          <a:spLocks noChangeArrowheads="1"/>
        </xdr:cNvSpPr>
      </xdr:nvSpPr>
      <xdr:spPr bwMode="auto">
        <a:xfrm>
          <a:off x="3124200" y="490537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38100</xdr:colOff>
      <xdr:row>29</xdr:row>
      <xdr:rowOff>0</xdr:rowOff>
    </xdr:from>
    <xdr:to>
      <xdr:col>29</xdr:col>
      <xdr:colOff>95250</xdr:colOff>
      <xdr:row>29</xdr:row>
      <xdr:rowOff>57150</xdr:rowOff>
    </xdr:to>
    <xdr:sp macro="" textlink="">
      <xdr:nvSpPr>
        <xdr:cNvPr id="25216" name="Oval 383"/>
        <xdr:cNvSpPr>
          <a:spLocks noChangeArrowheads="1"/>
        </xdr:cNvSpPr>
      </xdr:nvSpPr>
      <xdr:spPr bwMode="auto">
        <a:xfrm>
          <a:off x="5286375" y="475297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104775</xdr:colOff>
      <xdr:row>40</xdr:row>
      <xdr:rowOff>66675</xdr:rowOff>
    </xdr:from>
    <xdr:to>
      <xdr:col>25</xdr:col>
      <xdr:colOff>161925</xdr:colOff>
      <xdr:row>40</xdr:row>
      <xdr:rowOff>123825</xdr:rowOff>
    </xdr:to>
    <xdr:sp macro="" textlink="">
      <xdr:nvSpPr>
        <xdr:cNvPr id="25217" name="Oval 384"/>
        <xdr:cNvSpPr>
          <a:spLocks noChangeArrowheads="1"/>
        </xdr:cNvSpPr>
      </xdr:nvSpPr>
      <xdr:spPr bwMode="auto">
        <a:xfrm>
          <a:off x="4629150" y="660082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39</xdr:row>
      <xdr:rowOff>76200</xdr:rowOff>
    </xdr:from>
    <xdr:to>
      <xdr:col>12</xdr:col>
      <xdr:colOff>123825</xdr:colOff>
      <xdr:row>39</xdr:row>
      <xdr:rowOff>133350</xdr:rowOff>
    </xdr:to>
    <xdr:sp macro="" textlink="">
      <xdr:nvSpPr>
        <xdr:cNvPr id="25218" name="Oval 385"/>
        <xdr:cNvSpPr>
          <a:spLocks noChangeArrowheads="1"/>
        </xdr:cNvSpPr>
      </xdr:nvSpPr>
      <xdr:spPr bwMode="auto">
        <a:xfrm>
          <a:off x="2238375" y="644842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20</xdr:row>
      <xdr:rowOff>123825</xdr:rowOff>
    </xdr:from>
    <xdr:to>
      <xdr:col>25</xdr:col>
      <xdr:colOff>104775</xdr:colOff>
      <xdr:row>21</xdr:row>
      <xdr:rowOff>0</xdr:rowOff>
    </xdr:to>
    <xdr:sp macro="" textlink="">
      <xdr:nvSpPr>
        <xdr:cNvPr id="25219" name="Rectangle 386"/>
        <xdr:cNvSpPr>
          <a:spLocks noChangeArrowheads="1"/>
        </xdr:cNvSpPr>
      </xdr:nvSpPr>
      <xdr:spPr bwMode="auto">
        <a:xfrm>
          <a:off x="876300" y="3419475"/>
          <a:ext cx="3752850" cy="38100"/>
        </a:xfrm>
        <a:prstGeom prst="rect">
          <a:avLst/>
        </a:prstGeom>
        <a:solidFill>
          <a:srgbClr val="C0C0C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133350</xdr:colOff>
      <xdr:row>20</xdr:row>
      <xdr:rowOff>133350</xdr:rowOff>
    </xdr:from>
    <xdr:to>
      <xdr:col>33</xdr:col>
      <xdr:colOff>0</xdr:colOff>
      <xdr:row>21</xdr:row>
      <xdr:rowOff>9525</xdr:rowOff>
    </xdr:to>
    <xdr:sp macro="" textlink="">
      <xdr:nvSpPr>
        <xdr:cNvPr id="25220" name="Rectangle 387"/>
        <xdr:cNvSpPr>
          <a:spLocks noChangeArrowheads="1"/>
        </xdr:cNvSpPr>
      </xdr:nvSpPr>
      <xdr:spPr bwMode="auto">
        <a:xfrm>
          <a:off x="4657725" y="3429000"/>
          <a:ext cx="1314450" cy="38100"/>
        </a:xfrm>
        <a:prstGeom prst="rect">
          <a:avLst/>
        </a:prstGeom>
        <a:solidFill>
          <a:srgbClr val="C0C0C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76200</xdr:colOff>
      <xdr:row>20</xdr:row>
      <xdr:rowOff>66675</xdr:rowOff>
    </xdr:from>
    <xdr:to>
      <xdr:col>28</xdr:col>
      <xdr:colOff>104775</xdr:colOff>
      <xdr:row>22</xdr:row>
      <xdr:rowOff>66675</xdr:rowOff>
    </xdr:to>
    <xdr:sp macro="" textlink="">
      <xdr:nvSpPr>
        <xdr:cNvPr id="15729" name="AutoShape 369"/>
        <xdr:cNvSpPr>
          <a:spLocks/>
        </xdr:cNvSpPr>
      </xdr:nvSpPr>
      <xdr:spPr bwMode="auto">
        <a:xfrm>
          <a:off x="4781550" y="3362325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48782"/>
            <a:gd name="adj5" fmla="val -105884"/>
            <a:gd name="adj6" fmla="val 1536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16</xdr:col>
      <xdr:colOff>104775</xdr:colOff>
      <xdr:row>21</xdr:row>
      <xdr:rowOff>85725</xdr:rowOff>
    </xdr:from>
    <xdr:to>
      <xdr:col>18</xdr:col>
      <xdr:colOff>133350</xdr:colOff>
      <xdr:row>23</xdr:row>
      <xdr:rowOff>85725</xdr:rowOff>
    </xdr:to>
    <xdr:sp macro="" textlink="">
      <xdr:nvSpPr>
        <xdr:cNvPr id="15748" name="AutoShape 388"/>
        <xdr:cNvSpPr>
          <a:spLocks/>
        </xdr:cNvSpPr>
      </xdr:nvSpPr>
      <xdr:spPr bwMode="auto">
        <a:xfrm>
          <a:off x="3000375" y="3543300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182926"/>
            <a:gd name="adj5" fmla="val -29412"/>
            <a:gd name="adj6" fmla="val 1926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20</xdr:col>
      <xdr:colOff>104775</xdr:colOff>
      <xdr:row>20</xdr:row>
      <xdr:rowOff>123825</xdr:rowOff>
    </xdr:from>
    <xdr:to>
      <xdr:col>20</xdr:col>
      <xdr:colOff>161925</xdr:colOff>
      <xdr:row>21</xdr:row>
      <xdr:rowOff>19050</xdr:rowOff>
    </xdr:to>
    <xdr:sp macro="" textlink="">
      <xdr:nvSpPr>
        <xdr:cNvPr id="25223" name="Oval 389"/>
        <xdr:cNvSpPr>
          <a:spLocks noChangeArrowheads="1"/>
        </xdr:cNvSpPr>
      </xdr:nvSpPr>
      <xdr:spPr bwMode="auto">
        <a:xfrm>
          <a:off x="3724275" y="341947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9525</xdr:colOff>
      <xdr:row>21</xdr:row>
      <xdr:rowOff>114300</xdr:rowOff>
    </xdr:from>
    <xdr:to>
      <xdr:col>35</xdr:col>
      <xdr:colOff>38100</xdr:colOff>
      <xdr:row>23</xdr:row>
      <xdr:rowOff>114300</xdr:rowOff>
    </xdr:to>
    <xdr:sp macro="" textlink="">
      <xdr:nvSpPr>
        <xdr:cNvPr id="15750" name="AutoShape 390"/>
        <xdr:cNvSpPr>
          <a:spLocks/>
        </xdr:cNvSpPr>
      </xdr:nvSpPr>
      <xdr:spPr bwMode="auto">
        <a:xfrm>
          <a:off x="5981700" y="3571875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82926"/>
            <a:gd name="adj5" fmla="val -35296"/>
            <a:gd name="adj6" fmla="val -926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30</xdr:col>
      <xdr:colOff>171450</xdr:colOff>
      <xdr:row>20</xdr:row>
      <xdr:rowOff>133350</xdr:rowOff>
    </xdr:from>
    <xdr:to>
      <xdr:col>31</xdr:col>
      <xdr:colOff>47625</xdr:colOff>
      <xdr:row>21</xdr:row>
      <xdr:rowOff>28575</xdr:rowOff>
    </xdr:to>
    <xdr:sp macro="" textlink="">
      <xdr:nvSpPr>
        <xdr:cNvPr id="25225" name="Oval 391"/>
        <xdr:cNvSpPr>
          <a:spLocks noChangeArrowheads="1"/>
        </xdr:cNvSpPr>
      </xdr:nvSpPr>
      <xdr:spPr bwMode="auto">
        <a:xfrm>
          <a:off x="5600700" y="342900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171450</xdr:colOff>
      <xdr:row>40</xdr:row>
      <xdr:rowOff>123825</xdr:rowOff>
    </xdr:from>
    <xdr:to>
      <xdr:col>5</xdr:col>
      <xdr:colOff>47625</xdr:colOff>
      <xdr:row>46</xdr:row>
      <xdr:rowOff>142875</xdr:rowOff>
    </xdr:to>
    <xdr:sp macro="" textlink="">
      <xdr:nvSpPr>
        <xdr:cNvPr id="25226" name="Freeform 392"/>
        <xdr:cNvSpPr>
          <a:spLocks/>
        </xdr:cNvSpPr>
      </xdr:nvSpPr>
      <xdr:spPr bwMode="auto">
        <a:xfrm flipH="1" flipV="1">
          <a:off x="714375" y="6657975"/>
          <a:ext cx="238125" cy="1009650"/>
        </a:xfrm>
        <a:custGeom>
          <a:avLst/>
          <a:gdLst>
            <a:gd name="T0" fmla="*/ 0 w 45"/>
            <a:gd name="T1" fmla="*/ 14 h 116"/>
            <a:gd name="T2" fmla="*/ 45 w 45"/>
            <a:gd name="T3" fmla="*/ 0 h 116"/>
            <a:gd name="T4" fmla="*/ 45 w 45"/>
            <a:gd name="T5" fmla="*/ 116 h 116"/>
            <a:gd name="T6" fmla="*/ 0 60000 65536"/>
            <a:gd name="T7" fmla="*/ 0 60000 65536"/>
            <a:gd name="T8" fmla="*/ 0 60000 65536"/>
            <a:gd name="T9" fmla="*/ 0 w 45"/>
            <a:gd name="T10" fmla="*/ 0 h 116"/>
            <a:gd name="T11" fmla="*/ 45 w 45"/>
            <a:gd name="T12" fmla="*/ 116 h 1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5" h="116">
              <a:moveTo>
                <a:pt x="0" y="14"/>
              </a:moveTo>
              <a:lnTo>
                <a:pt x="45" y="0"/>
              </a:lnTo>
              <a:lnTo>
                <a:pt x="45" y="11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19050</xdr:colOff>
      <xdr:row>45</xdr:row>
      <xdr:rowOff>142875</xdr:rowOff>
    </xdr:from>
    <xdr:to>
      <xdr:col>5</xdr:col>
      <xdr:colOff>76200</xdr:colOff>
      <xdr:row>46</xdr:row>
      <xdr:rowOff>38100</xdr:rowOff>
    </xdr:to>
    <xdr:sp macro="" textlink="">
      <xdr:nvSpPr>
        <xdr:cNvPr id="25227" name="Oval 393"/>
        <xdr:cNvSpPr>
          <a:spLocks noChangeArrowheads="1"/>
        </xdr:cNvSpPr>
      </xdr:nvSpPr>
      <xdr:spPr bwMode="auto">
        <a:xfrm>
          <a:off x="923925" y="750570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114300</xdr:colOff>
      <xdr:row>35</xdr:row>
      <xdr:rowOff>19050</xdr:rowOff>
    </xdr:from>
    <xdr:to>
      <xdr:col>9</xdr:col>
      <xdr:colOff>28575</xdr:colOff>
      <xdr:row>46</xdr:row>
      <xdr:rowOff>76200</xdr:rowOff>
    </xdr:to>
    <xdr:sp macro="" textlink="">
      <xdr:nvSpPr>
        <xdr:cNvPr id="25228" name="Rectangle 396"/>
        <xdr:cNvSpPr>
          <a:spLocks noChangeArrowheads="1"/>
        </xdr:cNvSpPr>
      </xdr:nvSpPr>
      <xdr:spPr bwMode="auto">
        <a:xfrm flipH="1">
          <a:off x="1562100" y="5743575"/>
          <a:ext cx="95250" cy="1857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43</xdr:row>
      <xdr:rowOff>38100</xdr:rowOff>
    </xdr:from>
    <xdr:to>
      <xdr:col>12</xdr:col>
      <xdr:colOff>66675</xdr:colOff>
      <xdr:row>46</xdr:row>
      <xdr:rowOff>76200</xdr:rowOff>
    </xdr:to>
    <xdr:sp macro="" textlink="">
      <xdr:nvSpPr>
        <xdr:cNvPr id="25229" name="AutoShape 406"/>
        <xdr:cNvSpPr>
          <a:spLocks noChangeArrowheads="1"/>
        </xdr:cNvSpPr>
      </xdr:nvSpPr>
      <xdr:spPr bwMode="auto">
        <a:xfrm>
          <a:off x="1628775" y="7058025"/>
          <a:ext cx="609600" cy="542925"/>
        </a:xfrm>
        <a:prstGeom prst="parallelogram">
          <a:avLst>
            <a:gd name="adj" fmla="val 96088"/>
          </a:avLst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43</xdr:row>
      <xdr:rowOff>38100</xdr:rowOff>
    </xdr:from>
    <xdr:to>
      <xdr:col>8</xdr:col>
      <xdr:colOff>161925</xdr:colOff>
      <xdr:row>46</xdr:row>
      <xdr:rowOff>76200</xdr:rowOff>
    </xdr:to>
    <xdr:sp macro="" textlink="">
      <xdr:nvSpPr>
        <xdr:cNvPr id="25230" name="AutoShape 407"/>
        <xdr:cNvSpPr>
          <a:spLocks noChangeArrowheads="1"/>
        </xdr:cNvSpPr>
      </xdr:nvSpPr>
      <xdr:spPr bwMode="auto">
        <a:xfrm flipH="1">
          <a:off x="971550" y="7058025"/>
          <a:ext cx="638175" cy="542925"/>
        </a:xfrm>
        <a:prstGeom prst="parallelogram">
          <a:avLst>
            <a:gd name="adj" fmla="val 100593"/>
          </a:avLst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36</xdr:row>
      <xdr:rowOff>133350</xdr:rowOff>
    </xdr:from>
    <xdr:to>
      <xdr:col>21</xdr:col>
      <xdr:colOff>57150</xdr:colOff>
      <xdr:row>43</xdr:row>
      <xdr:rowOff>9525</xdr:rowOff>
    </xdr:to>
    <xdr:sp macro="" textlink="">
      <xdr:nvSpPr>
        <xdr:cNvPr id="25231" name="Freeform 410"/>
        <xdr:cNvSpPr>
          <a:spLocks/>
        </xdr:cNvSpPr>
      </xdr:nvSpPr>
      <xdr:spPr bwMode="auto">
        <a:xfrm flipH="1" flipV="1">
          <a:off x="3619500" y="6019800"/>
          <a:ext cx="238125" cy="1009650"/>
        </a:xfrm>
        <a:custGeom>
          <a:avLst/>
          <a:gdLst>
            <a:gd name="T0" fmla="*/ 0 w 45"/>
            <a:gd name="T1" fmla="*/ 14 h 116"/>
            <a:gd name="T2" fmla="*/ 45 w 45"/>
            <a:gd name="T3" fmla="*/ 0 h 116"/>
            <a:gd name="T4" fmla="*/ 45 w 45"/>
            <a:gd name="T5" fmla="*/ 116 h 116"/>
            <a:gd name="T6" fmla="*/ 0 60000 65536"/>
            <a:gd name="T7" fmla="*/ 0 60000 65536"/>
            <a:gd name="T8" fmla="*/ 0 60000 65536"/>
            <a:gd name="T9" fmla="*/ 0 w 45"/>
            <a:gd name="T10" fmla="*/ 0 h 116"/>
            <a:gd name="T11" fmla="*/ 45 w 45"/>
            <a:gd name="T12" fmla="*/ 116 h 11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5" h="116">
              <a:moveTo>
                <a:pt x="0" y="14"/>
              </a:moveTo>
              <a:lnTo>
                <a:pt x="45" y="0"/>
              </a:lnTo>
              <a:lnTo>
                <a:pt x="45" y="11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none" w="med" len="med"/>
        </a:ln>
      </xdr:spPr>
    </xdr:sp>
    <xdr:clientData/>
  </xdr:twoCellAnchor>
  <xdr:twoCellAnchor>
    <xdr:from>
      <xdr:col>21</xdr:col>
      <xdr:colOff>47625</xdr:colOff>
      <xdr:row>42</xdr:row>
      <xdr:rowOff>9525</xdr:rowOff>
    </xdr:from>
    <xdr:to>
      <xdr:col>21</xdr:col>
      <xdr:colOff>104775</xdr:colOff>
      <xdr:row>42</xdr:row>
      <xdr:rowOff>66675</xdr:rowOff>
    </xdr:to>
    <xdr:sp macro="" textlink="">
      <xdr:nvSpPr>
        <xdr:cNvPr id="25232" name="Oval 411"/>
        <xdr:cNvSpPr>
          <a:spLocks noChangeArrowheads="1"/>
        </xdr:cNvSpPr>
      </xdr:nvSpPr>
      <xdr:spPr bwMode="auto">
        <a:xfrm>
          <a:off x="3848100" y="686752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37</xdr:row>
      <xdr:rowOff>66675</xdr:rowOff>
    </xdr:from>
    <xdr:to>
      <xdr:col>17</xdr:col>
      <xdr:colOff>104775</xdr:colOff>
      <xdr:row>39</xdr:row>
      <xdr:rowOff>66675</xdr:rowOff>
    </xdr:to>
    <xdr:sp macro="" textlink="">
      <xdr:nvSpPr>
        <xdr:cNvPr id="15773" name="AutoShape 413"/>
        <xdr:cNvSpPr>
          <a:spLocks/>
        </xdr:cNvSpPr>
      </xdr:nvSpPr>
      <xdr:spPr bwMode="auto">
        <a:xfrm>
          <a:off x="2790825" y="6115050"/>
          <a:ext cx="390525" cy="323850"/>
        </a:xfrm>
        <a:prstGeom prst="borderCallout2">
          <a:avLst>
            <a:gd name="adj1" fmla="val 35296"/>
            <a:gd name="adj2" fmla="val 119514"/>
            <a:gd name="adj3" fmla="val 35296"/>
            <a:gd name="adj4" fmla="val 239023"/>
            <a:gd name="adj5" fmla="val 100000"/>
            <a:gd name="adj6" fmla="val 2756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17</a:t>
          </a:r>
        </a:p>
      </xdr:txBody>
    </xdr:sp>
    <xdr:clientData/>
  </xdr:twoCellAnchor>
  <xdr:twoCellAnchor>
    <xdr:from>
      <xdr:col>21</xdr:col>
      <xdr:colOff>38100</xdr:colOff>
      <xdr:row>39</xdr:row>
      <xdr:rowOff>28575</xdr:rowOff>
    </xdr:from>
    <xdr:to>
      <xdr:col>21</xdr:col>
      <xdr:colOff>95250</xdr:colOff>
      <xdr:row>39</xdr:row>
      <xdr:rowOff>85725</xdr:rowOff>
    </xdr:to>
    <xdr:sp macro="" textlink="">
      <xdr:nvSpPr>
        <xdr:cNvPr id="25234" name="Oval 414"/>
        <xdr:cNvSpPr>
          <a:spLocks noChangeArrowheads="1"/>
        </xdr:cNvSpPr>
      </xdr:nvSpPr>
      <xdr:spPr bwMode="auto">
        <a:xfrm>
          <a:off x="3838575" y="6400800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104775</xdr:colOff>
      <xdr:row>34</xdr:row>
      <xdr:rowOff>114300</xdr:rowOff>
    </xdr:from>
    <xdr:to>
      <xdr:col>28</xdr:col>
      <xdr:colOff>133350</xdr:colOff>
      <xdr:row>36</xdr:row>
      <xdr:rowOff>114300</xdr:rowOff>
    </xdr:to>
    <xdr:sp macro="" textlink="">
      <xdr:nvSpPr>
        <xdr:cNvPr id="15775" name="AutoShape 415"/>
        <xdr:cNvSpPr>
          <a:spLocks/>
        </xdr:cNvSpPr>
      </xdr:nvSpPr>
      <xdr:spPr bwMode="auto">
        <a:xfrm>
          <a:off x="4810125" y="5676900"/>
          <a:ext cx="390525" cy="323850"/>
        </a:xfrm>
        <a:prstGeom prst="borderCallout2">
          <a:avLst>
            <a:gd name="adj1" fmla="val 35296"/>
            <a:gd name="adj2" fmla="val -19514"/>
            <a:gd name="adj3" fmla="val 35296"/>
            <a:gd name="adj4" fmla="val -109755"/>
            <a:gd name="adj5" fmla="val 129412"/>
            <a:gd name="adj6" fmla="val -13658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</a:t>
          </a:r>
        </a:p>
      </xdr:txBody>
    </xdr:sp>
    <xdr:clientData/>
  </xdr:twoCellAnchor>
  <xdr:twoCellAnchor>
    <xdr:from>
      <xdr:col>23</xdr:col>
      <xdr:colOff>66675</xdr:colOff>
      <xdr:row>37</xdr:row>
      <xdr:rowOff>38100</xdr:rowOff>
    </xdr:from>
    <xdr:to>
      <xdr:col>23</xdr:col>
      <xdr:colOff>123825</xdr:colOff>
      <xdr:row>37</xdr:row>
      <xdr:rowOff>95250</xdr:rowOff>
    </xdr:to>
    <xdr:sp macro="" textlink="">
      <xdr:nvSpPr>
        <xdr:cNvPr id="25236" name="Oval 416"/>
        <xdr:cNvSpPr>
          <a:spLocks noChangeArrowheads="1"/>
        </xdr:cNvSpPr>
      </xdr:nvSpPr>
      <xdr:spPr bwMode="auto">
        <a:xfrm>
          <a:off x="4229100" y="6086475"/>
          <a:ext cx="57150" cy="571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28575</xdr:colOff>
      <xdr:row>37</xdr:row>
      <xdr:rowOff>66675</xdr:rowOff>
    </xdr:from>
    <xdr:to>
      <xdr:col>12</xdr:col>
      <xdr:colOff>66675</xdr:colOff>
      <xdr:row>45</xdr:row>
      <xdr:rowOff>123825</xdr:rowOff>
    </xdr:to>
    <xdr:sp macro="" textlink="">
      <xdr:nvSpPr>
        <xdr:cNvPr id="25237" name="Rectangle 417"/>
        <xdr:cNvSpPr>
          <a:spLocks noChangeArrowheads="1"/>
        </xdr:cNvSpPr>
      </xdr:nvSpPr>
      <xdr:spPr bwMode="auto">
        <a:xfrm>
          <a:off x="2200275" y="6115050"/>
          <a:ext cx="38100" cy="1371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133350</xdr:colOff>
      <xdr:row>11</xdr:row>
      <xdr:rowOff>0</xdr:rowOff>
    </xdr:from>
    <xdr:to>
      <xdr:col>42</xdr:col>
      <xdr:colOff>57150</xdr:colOff>
      <xdr:row>14</xdr:row>
      <xdr:rowOff>85725</xdr:rowOff>
    </xdr:to>
    <xdr:sp macro="" textlink="">
      <xdr:nvSpPr>
        <xdr:cNvPr id="19988" name="Rectangle 242" descr="5%"/>
        <xdr:cNvSpPr>
          <a:spLocks noChangeArrowheads="1"/>
        </xdr:cNvSpPr>
      </xdr:nvSpPr>
      <xdr:spPr bwMode="auto">
        <a:xfrm>
          <a:off x="7210425" y="1838325"/>
          <a:ext cx="466725" cy="571500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133350</xdr:colOff>
      <xdr:row>19</xdr:row>
      <xdr:rowOff>133350</xdr:rowOff>
    </xdr:from>
    <xdr:to>
      <xdr:col>16</xdr:col>
      <xdr:colOff>57150</xdr:colOff>
      <xdr:row>19</xdr:row>
      <xdr:rowOff>133350</xdr:rowOff>
    </xdr:to>
    <xdr:cxnSp macro="">
      <xdr:nvCxnSpPr>
        <xdr:cNvPr id="19989" name="AutoShape 3"/>
        <xdr:cNvCxnSpPr>
          <a:cxnSpLocks noChangeShapeType="1"/>
        </xdr:cNvCxnSpPr>
      </xdr:nvCxnSpPr>
      <xdr:spPr bwMode="auto">
        <a:xfrm flipV="1">
          <a:off x="1038225" y="3267075"/>
          <a:ext cx="19050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17</xdr:col>
      <xdr:colOff>95250</xdr:colOff>
      <xdr:row>19</xdr:row>
      <xdr:rowOff>133350</xdr:rowOff>
    </xdr:from>
    <xdr:to>
      <xdr:col>27</xdr:col>
      <xdr:colOff>104775</xdr:colOff>
      <xdr:row>19</xdr:row>
      <xdr:rowOff>133350</xdr:rowOff>
    </xdr:to>
    <xdr:cxnSp macro="">
      <xdr:nvCxnSpPr>
        <xdr:cNvPr id="19990" name="AutoShape 4"/>
        <xdr:cNvCxnSpPr>
          <a:cxnSpLocks noChangeShapeType="1"/>
        </xdr:cNvCxnSpPr>
      </xdr:nvCxnSpPr>
      <xdr:spPr bwMode="auto">
        <a:xfrm>
          <a:off x="3162300" y="3267075"/>
          <a:ext cx="18192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34</xdr:col>
      <xdr:colOff>0</xdr:colOff>
      <xdr:row>22</xdr:row>
      <xdr:rowOff>123825</xdr:rowOff>
    </xdr:from>
    <xdr:to>
      <xdr:col>34</xdr:col>
      <xdr:colOff>0</xdr:colOff>
      <xdr:row>25</xdr:row>
      <xdr:rowOff>142875</xdr:rowOff>
    </xdr:to>
    <xdr:cxnSp macro="">
      <xdr:nvCxnSpPr>
        <xdr:cNvPr id="19991" name="AutoShape 6"/>
        <xdr:cNvCxnSpPr>
          <a:cxnSpLocks noChangeShapeType="1"/>
        </xdr:cNvCxnSpPr>
      </xdr:nvCxnSpPr>
      <xdr:spPr bwMode="auto">
        <a:xfrm>
          <a:off x="6172200" y="3743325"/>
          <a:ext cx="0" cy="5048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33</xdr:col>
      <xdr:colOff>171450</xdr:colOff>
      <xdr:row>25</xdr:row>
      <xdr:rowOff>104775</xdr:rowOff>
    </xdr:from>
    <xdr:to>
      <xdr:col>33</xdr:col>
      <xdr:colOff>171450</xdr:colOff>
      <xdr:row>44</xdr:row>
      <xdr:rowOff>114300</xdr:rowOff>
    </xdr:to>
    <xdr:sp macro="" textlink="">
      <xdr:nvSpPr>
        <xdr:cNvPr id="19992" name="Line 9"/>
        <xdr:cNvSpPr>
          <a:spLocks noChangeShapeType="1"/>
        </xdr:cNvSpPr>
      </xdr:nvSpPr>
      <xdr:spPr bwMode="auto">
        <a:xfrm flipH="1">
          <a:off x="6162675" y="4210050"/>
          <a:ext cx="0" cy="3086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171450</xdr:colOff>
      <xdr:row>26</xdr:row>
      <xdr:rowOff>114300</xdr:rowOff>
    </xdr:from>
    <xdr:to>
      <xdr:col>34</xdr:col>
      <xdr:colOff>38100</xdr:colOff>
      <xdr:row>26</xdr:row>
      <xdr:rowOff>114300</xdr:rowOff>
    </xdr:to>
    <xdr:sp macro="" textlink="">
      <xdr:nvSpPr>
        <xdr:cNvPr id="19993" name="Line 10"/>
        <xdr:cNvSpPr>
          <a:spLocks noChangeShapeType="1"/>
        </xdr:cNvSpPr>
      </xdr:nvSpPr>
      <xdr:spPr bwMode="auto">
        <a:xfrm>
          <a:off x="5800725" y="43815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161925</xdr:colOff>
      <xdr:row>26</xdr:row>
      <xdr:rowOff>9525</xdr:rowOff>
    </xdr:from>
    <xdr:to>
      <xdr:col>34</xdr:col>
      <xdr:colOff>28575</xdr:colOff>
      <xdr:row>26</xdr:row>
      <xdr:rowOff>9525</xdr:rowOff>
    </xdr:to>
    <xdr:sp macro="" textlink="">
      <xdr:nvSpPr>
        <xdr:cNvPr id="19994" name="Line 11"/>
        <xdr:cNvSpPr>
          <a:spLocks noChangeShapeType="1"/>
        </xdr:cNvSpPr>
      </xdr:nvSpPr>
      <xdr:spPr bwMode="auto">
        <a:xfrm>
          <a:off x="5791200" y="427672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171450</xdr:colOff>
      <xdr:row>29</xdr:row>
      <xdr:rowOff>152400</xdr:rowOff>
    </xdr:from>
    <xdr:to>
      <xdr:col>34</xdr:col>
      <xdr:colOff>38100</xdr:colOff>
      <xdr:row>29</xdr:row>
      <xdr:rowOff>152400</xdr:rowOff>
    </xdr:to>
    <xdr:sp macro="" textlink="">
      <xdr:nvSpPr>
        <xdr:cNvPr id="19995" name="Line 12"/>
        <xdr:cNvSpPr>
          <a:spLocks noChangeShapeType="1"/>
        </xdr:cNvSpPr>
      </xdr:nvSpPr>
      <xdr:spPr bwMode="auto">
        <a:xfrm>
          <a:off x="5800725" y="4905375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171450</xdr:colOff>
      <xdr:row>30</xdr:row>
      <xdr:rowOff>95250</xdr:rowOff>
    </xdr:from>
    <xdr:to>
      <xdr:col>34</xdr:col>
      <xdr:colOff>38100</xdr:colOff>
      <xdr:row>30</xdr:row>
      <xdr:rowOff>95250</xdr:rowOff>
    </xdr:to>
    <xdr:sp macro="" textlink="">
      <xdr:nvSpPr>
        <xdr:cNvPr id="19996" name="Line 13"/>
        <xdr:cNvSpPr>
          <a:spLocks noChangeShapeType="1"/>
        </xdr:cNvSpPr>
      </xdr:nvSpPr>
      <xdr:spPr bwMode="auto">
        <a:xfrm>
          <a:off x="5800725" y="501015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28575</xdr:colOff>
      <xdr:row>22</xdr:row>
      <xdr:rowOff>114300</xdr:rowOff>
    </xdr:from>
    <xdr:to>
      <xdr:col>34</xdr:col>
      <xdr:colOff>76200</xdr:colOff>
      <xdr:row>22</xdr:row>
      <xdr:rowOff>114300</xdr:rowOff>
    </xdr:to>
    <xdr:sp macro="" textlink="">
      <xdr:nvSpPr>
        <xdr:cNvPr id="19997" name="Line 14"/>
        <xdr:cNvSpPr>
          <a:spLocks noChangeShapeType="1"/>
        </xdr:cNvSpPr>
      </xdr:nvSpPr>
      <xdr:spPr bwMode="auto">
        <a:xfrm>
          <a:off x="5838825" y="373380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28575</xdr:colOff>
      <xdr:row>21</xdr:row>
      <xdr:rowOff>142875</xdr:rowOff>
    </xdr:from>
    <xdr:to>
      <xdr:col>35</xdr:col>
      <xdr:colOff>104775</xdr:colOff>
      <xdr:row>21</xdr:row>
      <xdr:rowOff>142875</xdr:rowOff>
    </xdr:to>
    <xdr:sp macro="" textlink="">
      <xdr:nvSpPr>
        <xdr:cNvPr id="19998" name="Line 15"/>
        <xdr:cNvSpPr>
          <a:spLocks noChangeShapeType="1"/>
        </xdr:cNvSpPr>
      </xdr:nvSpPr>
      <xdr:spPr bwMode="auto">
        <a:xfrm flipV="1">
          <a:off x="5838825" y="360045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44</xdr:row>
      <xdr:rowOff>123825</xdr:rowOff>
    </xdr:from>
    <xdr:to>
      <xdr:col>35</xdr:col>
      <xdr:colOff>76200</xdr:colOff>
      <xdr:row>44</xdr:row>
      <xdr:rowOff>123825</xdr:rowOff>
    </xdr:to>
    <xdr:sp macro="" textlink="">
      <xdr:nvSpPr>
        <xdr:cNvPr id="19999" name="Line 16"/>
        <xdr:cNvSpPr>
          <a:spLocks noChangeShapeType="1"/>
        </xdr:cNvSpPr>
      </xdr:nvSpPr>
      <xdr:spPr bwMode="auto">
        <a:xfrm>
          <a:off x="5810250" y="7305675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161925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20000" name="AutoShape 18"/>
        <xdr:cNvCxnSpPr>
          <a:cxnSpLocks noChangeShapeType="1"/>
        </xdr:cNvCxnSpPr>
      </xdr:nvCxnSpPr>
      <xdr:spPr bwMode="auto">
        <a:xfrm>
          <a:off x="1066800" y="3457575"/>
          <a:ext cx="9144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17</xdr:col>
      <xdr:colOff>104775</xdr:colOff>
      <xdr:row>20</xdr:row>
      <xdr:rowOff>152400</xdr:rowOff>
    </xdr:from>
    <xdr:to>
      <xdr:col>22</xdr:col>
      <xdr:colOff>85725</xdr:colOff>
      <xdr:row>20</xdr:row>
      <xdr:rowOff>152400</xdr:rowOff>
    </xdr:to>
    <xdr:cxnSp macro="">
      <xdr:nvCxnSpPr>
        <xdr:cNvPr id="20001" name="AutoShape 19"/>
        <xdr:cNvCxnSpPr>
          <a:cxnSpLocks noChangeShapeType="1"/>
        </xdr:cNvCxnSpPr>
      </xdr:nvCxnSpPr>
      <xdr:spPr bwMode="auto">
        <a:xfrm>
          <a:off x="3171825" y="3448050"/>
          <a:ext cx="885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med"/>
          <a:tailEnd type="stealth" w="med" len="med"/>
        </a:ln>
      </xdr:spPr>
    </xdr:cxnSp>
    <xdr:clientData/>
  </xdr:twoCellAnchor>
  <xdr:twoCellAnchor>
    <xdr:from>
      <xdr:col>16</xdr:col>
      <xdr:colOff>66675</xdr:colOff>
      <xdr:row>22</xdr:row>
      <xdr:rowOff>19050</xdr:rowOff>
    </xdr:from>
    <xdr:to>
      <xdr:col>17</xdr:col>
      <xdr:colOff>104775</xdr:colOff>
      <xdr:row>44</xdr:row>
      <xdr:rowOff>57150</xdr:rowOff>
    </xdr:to>
    <xdr:sp macro="" textlink="">
      <xdr:nvSpPr>
        <xdr:cNvPr id="20002" name="Rectangle 21"/>
        <xdr:cNvSpPr>
          <a:spLocks noChangeArrowheads="1"/>
        </xdr:cNvSpPr>
      </xdr:nvSpPr>
      <xdr:spPr bwMode="auto">
        <a:xfrm>
          <a:off x="2952750" y="3638550"/>
          <a:ext cx="219075" cy="3600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47625</xdr:colOff>
      <xdr:row>43</xdr:row>
      <xdr:rowOff>142875</xdr:rowOff>
    </xdr:from>
    <xdr:to>
      <xdr:col>28</xdr:col>
      <xdr:colOff>123825</xdr:colOff>
      <xdr:row>45</xdr:row>
      <xdr:rowOff>57150</xdr:rowOff>
    </xdr:to>
    <xdr:sp macro="" textlink="">
      <xdr:nvSpPr>
        <xdr:cNvPr id="20003" name="Rectangle 22"/>
        <xdr:cNvSpPr>
          <a:spLocks noChangeArrowheads="1"/>
        </xdr:cNvSpPr>
      </xdr:nvSpPr>
      <xdr:spPr bwMode="auto">
        <a:xfrm>
          <a:off x="771525" y="7162800"/>
          <a:ext cx="4410075" cy="2381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95250</xdr:colOff>
      <xdr:row>22</xdr:row>
      <xdr:rowOff>38100</xdr:rowOff>
    </xdr:from>
    <xdr:to>
      <xdr:col>18</xdr:col>
      <xdr:colOff>9525</xdr:colOff>
      <xdr:row>53</xdr:row>
      <xdr:rowOff>133350</xdr:rowOff>
    </xdr:to>
    <xdr:sp macro="" textlink="">
      <xdr:nvSpPr>
        <xdr:cNvPr id="20004" name="Rectangle 23"/>
        <xdr:cNvSpPr>
          <a:spLocks noChangeArrowheads="1"/>
        </xdr:cNvSpPr>
      </xdr:nvSpPr>
      <xdr:spPr bwMode="auto">
        <a:xfrm>
          <a:off x="3162300" y="3657600"/>
          <a:ext cx="95250" cy="511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152400</xdr:colOff>
      <xdr:row>23</xdr:row>
      <xdr:rowOff>76200</xdr:rowOff>
    </xdr:from>
    <xdr:to>
      <xdr:col>6</xdr:col>
      <xdr:colOff>47625</xdr:colOff>
      <xdr:row>43</xdr:row>
      <xdr:rowOff>114300</xdr:rowOff>
    </xdr:to>
    <xdr:sp macro="" textlink="">
      <xdr:nvSpPr>
        <xdr:cNvPr id="20005" name="Rectangle 24"/>
        <xdr:cNvSpPr>
          <a:spLocks noChangeArrowheads="1"/>
        </xdr:cNvSpPr>
      </xdr:nvSpPr>
      <xdr:spPr bwMode="auto">
        <a:xfrm>
          <a:off x="1057275" y="3857625"/>
          <a:ext cx="76200" cy="3276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19050</xdr:colOff>
      <xdr:row>23</xdr:row>
      <xdr:rowOff>95250</xdr:rowOff>
    </xdr:from>
    <xdr:to>
      <xdr:col>27</xdr:col>
      <xdr:colOff>95250</xdr:colOff>
      <xdr:row>43</xdr:row>
      <xdr:rowOff>123825</xdr:rowOff>
    </xdr:to>
    <xdr:sp macro="" textlink="">
      <xdr:nvSpPr>
        <xdr:cNvPr id="20006" name="Rectangle 25"/>
        <xdr:cNvSpPr>
          <a:spLocks noChangeArrowheads="1"/>
        </xdr:cNvSpPr>
      </xdr:nvSpPr>
      <xdr:spPr bwMode="auto">
        <a:xfrm>
          <a:off x="4895850" y="3876675"/>
          <a:ext cx="76200" cy="3267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</xdr:colOff>
      <xdr:row>22</xdr:row>
      <xdr:rowOff>0</xdr:rowOff>
    </xdr:from>
    <xdr:to>
      <xdr:col>5</xdr:col>
      <xdr:colOff>142875</xdr:colOff>
      <xdr:row>53</xdr:row>
      <xdr:rowOff>95250</xdr:rowOff>
    </xdr:to>
    <xdr:sp macro="" textlink="">
      <xdr:nvSpPr>
        <xdr:cNvPr id="20007" name="Rectangle 26"/>
        <xdr:cNvSpPr>
          <a:spLocks noChangeArrowheads="1"/>
        </xdr:cNvSpPr>
      </xdr:nvSpPr>
      <xdr:spPr bwMode="auto">
        <a:xfrm>
          <a:off x="733425" y="3619500"/>
          <a:ext cx="314325" cy="51149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85725</xdr:colOff>
      <xdr:row>22</xdr:row>
      <xdr:rowOff>0</xdr:rowOff>
    </xdr:from>
    <xdr:to>
      <xdr:col>29</xdr:col>
      <xdr:colOff>9525</xdr:colOff>
      <xdr:row>53</xdr:row>
      <xdr:rowOff>95250</xdr:rowOff>
    </xdr:to>
    <xdr:sp macro="" textlink="">
      <xdr:nvSpPr>
        <xdr:cNvPr id="22" name="Rectangle 27"/>
        <xdr:cNvSpPr>
          <a:spLocks noChangeArrowheads="1"/>
        </xdr:cNvSpPr>
      </xdr:nvSpPr>
      <xdr:spPr bwMode="auto">
        <a:xfrm>
          <a:off x="4962525" y="1190625"/>
          <a:ext cx="276225" cy="51149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</a:t>
          </a:r>
        </a:p>
      </xdr:txBody>
    </xdr:sp>
    <xdr:clientData/>
  </xdr:twoCellAnchor>
  <xdr:twoCellAnchor>
    <xdr:from>
      <xdr:col>4</xdr:col>
      <xdr:colOff>57150</xdr:colOff>
      <xdr:row>22</xdr:row>
      <xdr:rowOff>0</xdr:rowOff>
    </xdr:from>
    <xdr:to>
      <xdr:col>28</xdr:col>
      <xdr:colOff>133350</xdr:colOff>
      <xdr:row>23</xdr:row>
      <xdr:rowOff>76200</xdr:rowOff>
    </xdr:to>
    <xdr:sp macro="" textlink="">
      <xdr:nvSpPr>
        <xdr:cNvPr id="20009" name="Rectangle 28"/>
        <xdr:cNvSpPr>
          <a:spLocks noChangeArrowheads="1"/>
        </xdr:cNvSpPr>
      </xdr:nvSpPr>
      <xdr:spPr bwMode="auto">
        <a:xfrm>
          <a:off x="781050" y="3619500"/>
          <a:ext cx="4410075" cy="238125"/>
        </a:xfrm>
        <a:prstGeom prst="rect">
          <a:avLst/>
        </a:prstGeom>
        <a:solidFill>
          <a:srgbClr val="FFFF00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34</xdr:row>
      <xdr:rowOff>57150</xdr:rowOff>
    </xdr:from>
    <xdr:to>
      <xdr:col>16</xdr:col>
      <xdr:colOff>152400</xdr:colOff>
      <xdr:row>35</xdr:row>
      <xdr:rowOff>0</xdr:rowOff>
    </xdr:to>
    <xdr:sp macro="" textlink="">
      <xdr:nvSpPr>
        <xdr:cNvPr id="20010" name="Rectangle 29"/>
        <xdr:cNvSpPr>
          <a:spLocks noChangeArrowheads="1"/>
        </xdr:cNvSpPr>
      </xdr:nvSpPr>
      <xdr:spPr bwMode="auto">
        <a:xfrm>
          <a:off x="923925" y="5619750"/>
          <a:ext cx="2114550" cy="1047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57150</xdr:colOff>
      <xdr:row>22</xdr:row>
      <xdr:rowOff>95250</xdr:rowOff>
    </xdr:from>
    <xdr:to>
      <xdr:col>8</xdr:col>
      <xdr:colOff>95250</xdr:colOff>
      <xdr:row>22</xdr:row>
      <xdr:rowOff>142875</xdr:rowOff>
    </xdr:to>
    <xdr:sp macro="" textlink="">
      <xdr:nvSpPr>
        <xdr:cNvPr id="20011" name="Oval 30"/>
        <xdr:cNvSpPr>
          <a:spLocks noChangeArrowheads="1"/>
        </xdr:cNvSpPr>
      </xdr:nvSpPr>
      <xdr:spPr bwMode="auto">
        <a:xfrm>
          <a:off x="1495425" y="3714750"/>
          <a:ext cx="38100" cy="47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22</xdr:row>
      <xdr:rowOff>19050</xdr:rowOff>
    </xdr:from>
    <xdr:to>
      <xdr:col>22</xdr:col>
      <xdr:colOff>161925</xdr:colOff>
      <xdr:row>53</xdr:row>
      <xdr:rowOff>114300</xdr:rowOff>
    </xdr:to>
    <xdr:sp macro="" textlink="">
      <xdr:nvSpPr>
        <xdr:cNvPr id="20012" name="Rectangle 31"/>
        <xdr:cNvSpPr>
          <a:spLocks noChangeArrowheads="1"/>
        </xdr:cNvSpPr>
      </xdr:nvSpPr>
      <xdr:spPr bwMode="auto">
        <a:xfrm>
          <a:off x="4038600" y="3638550"/>
          <a:ext cx="95250" cy="511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142875</xdr:colOff>
      <xdr:row>22</xdr:row>
      <xdr:rowOff>38100</xdr:rowOff>
    </xdr:from>
    <xdr:to>
      <xdr:col>11</xdr:col>
      <xdr:colOff>66675</xdr:colOff>
      <xdr:row>53</xdr:row>
      <xdr:rowOff>133350</xdr:rowOff>
    </xdr:to>
    <xdr:sp macro="" textlink="">
      <xdr:nvSpPr>
        <xdr:cNvPr id="20013" name="Rectangle 32"/>
        <xdr:cNvSpPr>
          <a:spLocks noChangeArrowheads="1"/>
        </xdr:cNvSpPr>
      </xdr:nvSpPr>
      <xdr:spPr bwMode="auto">
        <a:xfrm>
          <a:off x="1943100" y="3657600"/>
          <a:ext cx="104775" cy="511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22</xdr:row>
      <xdr:rowOff>0</xdr:rowOff>
    </xdr:from>
    <xdr:to>
      <xdr:col>31</xdr:col>
      <xdr:colOff>76200</xdr:colOff>
      <xdr:row>22</xdr:row>
      <xdr:rowOff>114300</xdr:rowOff>
    </xdr:to>
    <xdr:sp macro="" textlink="">
      <xdr:nvSpPr>
        <xdr:cNvPr id="20014" name="Rectangle 33"/>
        <xdr:cNvSpPr>
          <a:spLocks noChangeArrowheads="1"/>
        </xdr:cNvSpPr>
      </xdr:nvSpPr>
      <xdr:spPr bwMode="auto">
        <a:xfrm>
          <a:off x="381000" y="3619500"/>
          <a:ext cx="53244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48</xdr:row>
      <xdr:rowOff>142875</xdr:rowOff>
    </xdr:from>
    <xdr:to>
      <xdr:col>31</xdr:col>
      <xdr:colOff>66675</xdr:colOff>
      <xdr:row>49</xdr:row>
      <xdr:rowOff>95250</xdr:rowOff>
    </xdr:to>
    <xdr:sp macro="" textlink="">
      <xdr:nvSpPr>
        <xdr:cNvPr id="20015" name="Rectangle 39"/>
        <xdr:cNvSpPr>
          <a:spLocks noChangeArrowheads="1"/>
        </xdr:cNvSpPr>
      </xdr:nvSpPr>
      <xdr:spPr bwMode="auto">
        <a:xfrm>
          <a:off x="371475" y="7972425"/>
          <a:ext cx="53244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52</xdr:row>
      <xdr:rowOff>142875</xdr:rowOff>
    </xdr:from>
    <xdr:to>
      <xdr:col>31</xdr:col>
      <xdr:colOff>66675</xdr:colOff>
      <xdr:row>53</xdr:row>
      <xdr:rowOff>95250</xdr:rowOff>
    </xdr:to>
    <xdr:sp macro="" textlink="">
      <xdr:nvSpPr>
        <xdr:cNvPr id="20016" name="Rectangle 40"/>
        <xdr:cNvSpPr>
          <a:spLocks noChangeArrowheads="1"/>
        </xdr:cNvSpPr>
      </xdr:nvSpPr>
      <xdr:spPr bwMode="auto">
        <a:xfrm>
          <a:off x="371475" y="8620125"/>
          <a:ext cx="53244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76200</xdr:colOff>
      <xdr:row>39</xdr:row>
      <xdr:rowOff>152400</xdr:rowOff>
    </xdr:from>
    <xdr:to>
      <xdr:col>10</xdr:col>
      <xdr:colOff>76200</xdr:colOff>
      <xdr:row>41</xdr:row>
      <xdr:rowOff>9525</xdr:rowOff>
    </xdr:to>
    <xdr:grpSp>
      <xdr:nvGrpSpPr>
        <xdr:cNvPr id="20017" name="Group 46"/>
        <xdr:cNvGrpSpPr>
          <a:grpSpLocks/>
        </xdr:cNvGrpSpPr>
      </xdr:nvGrpSpPr>
      <xdr:grpSpPr bwMode="auto">
        <a:xfrm>
          <a:off x="800100" y="6524625"/>
          <a:ext cx="1076325" cy="180975"/>
          <a:chOff x="161" y="187"/>
          <a:chExt cx="115" cy="17"/>
        </a:xfrm>
      </xdr:grpSpPr>
      <xdr:sp macro="" textlink="">
        <xdr:nvSpPr>
          <xdr:cNvPr id="20077" name="Oval 47"/>
          <xdr:cNvSpPr>
            <a:spLocks noChangeArrowheads="1"/>
          </xdr:cNvSpPr>
        </xdr:nvSpPr>
        <xdr:spPr bwMode="auto">
          <a:xfrm rot="5400000" flipV="1">
            <a:off x="161" y="199"/>
            <a:ext cx="5" cy="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78" name="Line 48"/>
          <xdr:cNvSpPr>
            <a:spLocks noChangeShapeType="1"/>
          </xdr:cNvSpPr>
        </xdr:nvSpPr>
        <xdr:spPr bwMode="auto">
          <a:xfrm flipV="1">
            <a:off x="164" y="189"/>
            <a:ext cx="3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79" name="Line 49"/>
          <xdr:cNvSpPr>
            <a:spLocks noChangeShapeType="1"/>
          </xdr:cNvSpPr>
        </xdr:nvSpPr>
        <xdr:spPr bwMode="auto">
          <a:xfrm>
            <a:off x="205" y="187"/>
            <a:ext cx="7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57150</xdr:colOff>
      <xdr:row>26</xdr:row>
      <xdr:rowOff>9525</xdr:rowOff>
    </xdr:from>
    <xdr:to>
      <xdr:col>27</xdr:col>
      <xdr:colOff>133350</xdr:colOff>
      <xdr:row>26</xdr:row>
      <xdr:rowOff>123825</xdr:rowOff>
    </xdr:to>
    <xdr:sp macro="" textlink="">
      <xdr:nvSpPr>
        <xdr:cNvPr id="20018" name="Rectangle 64"/>
        <xdr:cNvSpPr>
          <a:spLocks noChangeArrowheads="1"/>
        </xdr:cNvSpPr>
      </xdr:nvSpPr>
      <xdr:spPr bwMode="auto">
        <a:xfrm>
          <a:off x="4933950" y="427672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22</xdr:row>
      <xdr:rowOff>0</xdr:rowOff>
    </xdr:from>
    <xdr:to>
      <xdr:col>27</xdr:col>
      <xdr:colOff>133350</xdr:colOff>
      <xdr:row>22</xdr:row>
      <xdr:rowOff>114300</xdr:rowOff>
    </xdr:to>
    <xdr:sp macro="" textlink="">
      <xdr:nvSpPr>
        <xdr:cNvPr id="20019" name="Rectangle 65"/>
        <xdr:cNvSpPr>
          <a:spLocks noChangeArrowheads="1"/>
        </xdr:cNvSpPr>
      </xdr:nvSpPr>
      <xdr:spPr bwMode="auto">
        <a:xfrm>
          <a:off x="4933950" y="361950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29</xdr:row>
      <xdr:rowOff>142875</xdr:rowOff>
    </xdr:from>
    <xdr:to>
      <xdr:col>27</xdr:col>
      <xdr:colOff>133350</xdr:colOff>
      <xdr:row>30</xdr:row>
      <xdr:rowOff>95250</xdr:rowOff>
    </xdr:to>
    <xdr:sp macro="" textlink="">
      <xdr:nvSpPr>
        <xdr:cNvPr id="20020" name="Rectangle 66"/>
        <xdr:cNvSpPr>
          <a:spLocks noChangeArrowheads="1"/>
        </xdr:cNvSpPr>
      </xdr:nvSpPr>
      <xdr:spPr bwMode="auto">
        <a:xfrm>
          <a:off x="4933950" y="48958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34</xdr:row>
      <xdr:rowOff>19050</xdr:rowOff>
    </xdr:from>
    <xdr:to>
      <xdr:col>27</xdr:col>
      <xdr:colOff>133350</xdr:colOff>
      <xdr:row>34</xdr:row>
      <xdr:rowOff>133350</xdr:rowOff>
    </xdr:to>
    <xdr:sp macro="" textlink="">
      <xdr:nvSpPr>
        <xdr:cNvPr id="20021" name="Rectangle 67"/>
        <xdr:cNvSpPr>
          <a:spLocks noChangeArrowheads="1"/>
        </xdr:cNvSpPr>
      </xdr:nvSpPr>
      <xdr:spPr bwMode="auto">
        <a:xfrm>
          <a:off x="4933950" y="55816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38</xdr:row>
      <xdr:rowOff>9525</xdr:rowOff>
    </xdr:from>
    <xdr:to>
      <xdr:col>27</xdr:col>
      <xdr:colOff>133350</xdr:colOff>
      <xdr:row>38</xdr:row>
      <xdr:rowOff>123825</xdr:rowOff>
    </xdr:to>
    <xdr:sp macro="" textlink="">
      <xdr:nvSpPr>
        <xdr:cNvPr id="20022" name="Rectangle 68"/>
        <xdr:cNvSpPr>
          <a:spLocks noChangeArrowheads="1"/>
        </xdr:cNvSpPr>
      </xdr:nvSpPr>
      <xdr:spPr bwMode="auto">
        <a:xfrm>
          <a:off x="4933950" y="621982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41</xdr:row>
      <xdr:rowOff>66675</xdr:rowOff>
    </xdr:from>
    <xdr:to>
      <xdr:col>27</xdr:col>
      <xdr:colOff>133350</xdr:colOff>
      <xdr:row>42</xdr:row>
      <xdr:rowOff>19050</xdr:rowOff>
    </xdr:to>
    <xdr:sp macro="" textlink="">
      <xdr:nvSpPr>
        <xdr:cNvPr id="20023" name="Rectangle 69"/>
        <xdr:cNvSpPr>
          <a:spLocks noChangeArrowheads="1"/>
        </xdr:cNvSpPr>
      </xdr:nvSpPr>
      <xdr:spPr bwMode="auto">
        <a:xfrm>
          <a:off x="4933950" y="67627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44</xdr:row>
      <xdr:rowOff>133350</xdr:rowOff>
    </xdr:from>
    <xdr:to>
      <xdr:col>27</xdr:col>
      <xdr:colOff>133350</xdr:colOff>
      <xdr:row>45</xdr:row>
      <xdr:rowOff>85725</xdr:rowOff>
    </xdr:to>
    <xdr:sp macro="" textlink="">
      <xdr:nvSpPr>
        <xdr:cNvPr id="20024" name="Rectangle 70"/>
        <xdr:cNvSpPr>
          <a:spLocks noChangeArrowheads="1"/>
        </xdr:cNvSpPr>
      </xdr:nvSpPr>
      <xdr:spPr bwMode="auto">
        <a:xfrm>
          <a:off x="4933950" y="731520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57150</xdr:colOff>
      <xdr:row>48</xdr:row>
      <xdr:rowOff>152400</xdr:rowOff>
    </xdr:from>
    <xdr:to>
      <xdr:col>27</xdr:col>
      <xdr:colOff>133350</xdr:colOff>
      <xdr:row>49</xdr:row>
      <xdr:rowOff>104775</xdr:rowOff>
    </xdr:to>
    <xdr:sp macro="" textlink="">
      <xdr:nvSpPr>
        <xdr:cNvPr id="20025" name="Rectangle 71"/>
        <xdr:cNvSpPr>
          <a:spLocks noChangeArrowheads="1"/>
        </xdr:cNvSpPr>
      </xdr:nvSpPr>
      <xdr:spPr bwMode="auto">
        <a:xfrm>
          <a:off x="4933950" y="79819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66675</xdr:colOff>
      <xdr:row>52</xdr:row>
      <xdr:rowOff>152400</xdr:rowOff>
    </xdr:from>
    <xdr:to>
      <xdr:col>27</xdr:col>
      <xdr:colOff>133350</xdr:colOff>
      <xdr:row>53</xdr:row>
      <xdr:rowOff>104775</xdr:rowOff>
    </xdr:to>
    <xdr:sp macro="" textlink="">
      <xdr:nvSpPr>
        <xdr:cNvPr id="20026" name="Rectangle 72"/>
        <xdr:cNvSpPr>
          <a:spLocks noChangeArrowheads="1"/>
        </xdr:cNvSpPr>
      </xdr:nvSpPr>
      <xdr:spPr bwMode="auto">
        <a:xfrm>
          <a:off x="4943475" y="8629650"/>
          <a:ext cx="666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133350</xdr:colOff>
      <xdr:row>21</xdr:row>
      <xdr:rowOff>133350</xdr:rowOff>
    </xdr:from>
    <xdr:to>
      <xdr:col>27</xdr:col>
      <xdr:colOff>133350</xdr:colOff>
      <xdr:row>53</xdr:row>
      <xdr:rowOff>104775</xdr:rowOff>
    </xdr:to>
    <xdr:sp macro="" textlink="">
      <xdr:nvSpPr>
        <xdr:cNvPr id="20027" name="Line 73"/>
        <xdr:cNvSpPr>
          <a:spLocks noChangeShapeType="1"/>
        </xdr:cNvSpPr>
      </xdr:nvSpPr>
      <xdr:spPr bwMode="auto">
        <a:xfrm flipV="1">
          <a:off x="5010150" y="3590925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26</xdr:row>
      <xdr:rowOff>9525</xdr:rowOff>
    </xdr:from>
    <xdr:to>
      <xdr:col>6</xdr:col>
      <xdr:colOff>19050</xdr:colOff>
      <xdr:row>26</xdr:row>
      <xdr:rowOff>123825</xdr:rowOff>
    </xdr:to>
    <xdr:sp macro="" textlink="">
      <xdr:nvSpPr>
        <xdr:cNvPr id="20028" name="Rectangle 74"/>
        <xdr:cNvSpPr>
          <a:spLocks noChangeArrowheads="1"/>
        </xdr:cNvSpPr>
      </xdr:nvSpPr>
      <xdr:spPr bwMode="auto">
        <a:xfrm>
          <a:off x="1028700" y="427672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22</xdr:row>
      <xdr:rowOff>0</xdr:rowOff>
    </xdr:from>
    <xdr:to>
      <xdr:col>6</xdr:col>
      <xdr:colOff>19050</xdr:colOff>
      <xdr:row>22</xdr:row>
      <xdr:rowOff>114300</xdr:rowOff>
    </xdr:to>
    <xdr:sp macro="" textlink="">
      <xdr:nvSpPr>
        <xdr:cNvPr id="20029" name="Rectangle 75"/>
        <xdr:cNvSpPr>
          <a:spLocks noChangeArrowheads="1"/>
        </xdr:cNvSpPr>
      </xdr:nvSpPr>
      <xdr:spPr bwMode="auto">
        <a:xfrm>
          <a:off x="1028700" y="361950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29</xdr:row>
      <xdr:rowOff>142875</xdr:rowOff>
    </xdr:from>
    <xdr:to>
      <xdr:col>6</xdr:col>
      <xdr:colOff>19050</xdr:colOff>
      <xdr:row>30</xdr:row>
      <xdr:rowOff>95250</xdr:rowOff>
    </xdr:to>
    <xdr:sp macro="" textlink="">
      <xdr:nvSpPr>
        <xdr:cNvPr id="20030" name="Rectangle 76"/>
        <xdr:cNvSpPr>
          <a:spLocks noChangeArrowheads="1"/>
        </xdr:cNvSpPr>
      </xdr:nvSpPr>
      <xdr:spPr bwMode="auto">
        <a:xfrm>
          <a:off x="1028700" y="48958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34</xdr:row>
      <xdr:rowOff>19050</xdr:rowOff>
    </xdr:from>
    <xdr:to>
      <xdr:col>6</xdr:col>
      <xdr:colOff>19050</xdr:colOff>
      <xdr:row>34</xdr:row>
      <xdr:rowOff>133350</xdr:rowOff>
    </xdr:to>
    <xdr:sp macro="" textlink="">
      <xdr:nvSpPr>
        <xdr:cNvPr id="20031" name="Rectangle 77"/>
        <xdr:cNvSpPr>
          <a:spLocks noChangeArrowheads="1"/>
        </xdr:cNvSpPr>
      </xdr:nvSpPr>
      <xdr:spPr bwMode="auto">
        <a:xfrm>
          <a:off x="1028700" y="55816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38</xdr:row>
      <xdr:rowOff>9525</xdr:rowOff>
    </xdr:from>
    <xdr:to>
      <xdr:col>6</xdr:col>
      <xdr:colOff>19050</xdr:colOff>
      <xdr:row>38</xdr:row>
      <xdr:rowOff>123825</xdr:rowOff>
    </xdr:to>
    <xdr:sp macro="" textlink="">
      <xdr:nvSpPr>
        <xdr:cNvPr id="20032" name="Rectangle 78"/>
        <xdr:cNvSpPr>
          <a:spLocks noChangeArrowheads="1"/>
        </xdr:cNvSpPr>
      </xdr:nvSpPr>
      <xdr:spPr bwMode="auto">
        <a:xfrm>
          <a:off x="1028700" y="6219825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41</xdr:row>
      <xdr:rowOff>66675</xdr:rowOff>
    </xdr:from>
    <xdr:to>
      <xdr:col>6</xdr:col>
      <xdr:colOff>19050</xdr:colOff>
      <xdr:row>42</xdr:row>
      <xdr:rowOff>19050</xdr:rowOff>
    </xdr:to>
    <xdr:sp macro="" textlink="">
      <xdr:nvSpPr>
        <xdr:cNvPr id="20033" name="Rectangle 79"/>
        <xdr:cNvSpPr>
          <a:spLocks noChangeArrowheads="1"/>
        </xdr:cNvSpPr>
      </xdr:nvSpPr>
      <xdr:spPr bwMode="auto">
        <a:xfrm>
          <a:off x="1028700" y="67627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44</xdr:row>
      <xdr:rowOff>133350</xdr:rowOff>
    </xdr:from>
    <xdr:to>
      <xdr:col>6</xdr:col>
      <xdr:colOff>19050</xdr:colOff>
      <xdr:row>45</xdr:row>
      <xdr:rowOff>85725</xdr:rowOff>
    </xdr:to>
    <xdr:sp macro="" textlink="">
      <xdr:nvSpPr>
        <xdr:cNvPr id="20034" name="Rectangle 80"/>
        <xdr:cNvSpPr>
          <a:spLocks noChangeArrowheads="1"/>
        </xdr:cNvSpPr>
      </xdr:nvSpPr>
      <xdr:spPr bwMode="auto">
        <a:xfrm>
          <a:off x="1028700" y="731520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48</xdr:row>
      <xdr:rowOff>152400</xdr:rowOff>
    </xdr:from>
    <xdr:to>
      <xdr:col>6</xdr:col>
      <xdr:colOff>19050</xdr:colOff>
      <xdr:row>49</xdr:row>
      <xdr:rowOff>104775</xdr:rowOff>
    </xdr:to>
    <xdr:sp macro="" textlink="">
      <xdr:nvSpPr>
        <xdr:cNvPr id="20035" name="Rectangle 81"/>
        <xdr:cNvSpPr>
          <a:spLocks noChangeArrowheads="1"/>
        </xdr:cNvSpPr>
      </xdr:nvSpPr>
      <xdr:spPr bwMode="auto">
        <a:xfrm>
          <a:off x="1028700" y="79819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133350</xdr:colOff>
      <xdr:row>52</xdr:row>
      <xdr:rowOff>152400</xdr:rowOff>
    </xdr:from>
    <xdr:to>
      <xdr:col>6</xdr:col>
      <xdr:colOff>28575</xdr:colOff>
      <xdr:row>53</xdr:row>
      <xdr:rowOff>104775</xdr:rowOff>
    </xdr:to>
    <xdr:sp macro="" textlink="">
      <xdr:nvSpPr>
        <xdr:cNvPr id="20036" name="Rectangle 82"/>
        <xdr:cNvSpPr>
          <a:spLocks noChangeArrowheads="1"/>
        </xdr:cNvSpPr>
      </xdr:nvSpPr>
      <xdr:spPr bwMode="auto">
        <a:xfrm>
          <a:off x="1038225" y="8629650"/>
          <a:ext cx="762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21</xdr:row>
      <xdr:rowOff>133350</xdr:rowOff>
    </xdr:from>
    <xdr:to>
      <xdr:col>5</xdr:col>
      <xdr:colOff>114300</xdr:colOff>
      <xdr:row>53</xdr:row>
      <xdr:rowOff>104775</xdr:rowOff>
    </xdr:to>
    <xdr:sp macro="" textlink="">
      <xdr:nvSpPr>
        <xdr:cNvPr id="20037" name="Line 83"/>
        <xdr:cNvSpPr>
          <a:spLocks noChangeShapeType="1"/>
        </xdr:cNvSpPr>
      </xdr:nvSpPr>
      <xdr:spPr bwMode="auto">
        <a:xfrm flipV="1">
          <a:off x="1019175" y="3590925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21</xdr:row>
      <xdr:rowOff>114300</xdr:rowOff>
    </xdr:from>
    <xdr:to>
      <xdr:col>2</xdr:col>
      <xdr:colOff>0</xdr:colOff>
      <xdr:row>53</xdr:row>
      <xdr:rowOff>76200</xdr:rowOff>
    </xdr:to>
    <xdr:sp macro="" textlink="">
      <xdr:nvSpPr>
        <xdr:cNvPr id="20038" name="Line 84"/>
        <xdr:cNvSpPr>
          <a:spLocks noChangeShapeType="1"/>
        </xdr:cNvSpPr>
      </xdr:nvSpPr>
      <xdr:spPr bwMode="auto">
        <a:xfrm flipV="1">
          <a:off x="361950" y="3571875"/>
          <a:ext cx="0" cy="514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66675</xdr:colOff>
      <xdr:row>22</xdr:row>
      <xdr:rowOff>19050</xdr:rowOff>
    </xdr:from>
    <xdr:to>
      <xdr:col>31</xdr:col>
      <xdr:colOff>66675</xdr:colOff>
      <xdr:row>53</xdr:row>
      <xdr:rowOff>142875</xdr:rowOff>
    </xdr:to>
    <xdr:sp macro="" textlink="">
      <xdr:nvSpPr>
        <xdr:cNvPr id="20039" name="Line 85"/>
        <xdr:cNvSpPr>
          <a:spLocks noChangeShapeType="1"/>
        </xdr:cNvSpPr>
      </xdr:nvSpPr>
      <xdr:spPr bwMode="auto">
        <a:xfrm flipV="1">
          <a:off x="5695950" y="3638550"/>
          <a:ext cx="0" cy="514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104775</xdr:colOff>
      <xdr:row>23</xdr:row>
      <xdr:rowOff>47625</xdr:rowOff>
    </xdr:from>
    <xdr:to>
      <xdr:col>4</xdr:col>
      <xdr:colOff>47625</xdr:colOff>
      <xdr:row>23</xdr:row>
      <xdr:rowOff>47625</xdr:rowOff>
    </xdr:to>
    <xdr:sp macro="" textlink="">
      <xdr:nvSpPr>
        <xdr:cNvPr id="20040" name="Line 86"/>
        <xdr:cNvSpPr>
          <a:spLocks noChangeShapeType="1"/>
        </xdr:cNvSpPr>
      </xdr:nvSpPr>
      <xdr:spPr bwMode="auto">
        <a:xfrm flipH="1">
          <a:off x="104775" y="38290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104775</xdr:colOff>
      <xdr:row>19</xdr:row>
      <xdr:rowOff>57150</xdr:rowOff>
    </xdr:from>
    <xdr:to>
      <xdr:col>27</xdr:col>
      <xdr:colOff>104775</xdr:colOff>
      <xdr:row>23</xdr:row>
      <xdr:rowOff>142875</xdr:rowOff>
    </xdr:to>
    <xdr:sp macro="" textlink="">
      <xdr:nvSpPr>
        <xdr:cNvPr id="20041" name="Line 92"/>
        <xdr:cNvSpPr>
          <a:spLocks noChangeShapeType="1"/>
        </xdr:cNvSpPr>
      </xdr:nvSpPr>
      <xdr:spPr bwMode="auto">
        <a:xfrm flipH="1" flipV="1">
          <a:off x="4981575" y="3190875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104775</xdr:colOff>
      <xdr:row>19</xdr:row>
      <xdr:rowOff>76200</xdr:rowOff>
    </xdr:from>
    <xdr:to>
      <xdr:col>17</xdr:col>
      <xdr:colOff>104775</xdr:colOff>
      <xdr:row>24</xdr:row>
      <xdr:rowOff>0</xdr:rowOff>
    </xdr:to>
    <xdr:sp macro="" textlink="">
      <xdr:nvSpPr>
        <xdr:cNvPr id="20042" name="Line 93"/>
        <xdr:cNvSpPr>
          <a:spLocks noChangeShapeType="1"/>
        </xdr:cNvSpPr>
      </xdr:nvSpPr>
      <xdr:spPr bwMode="auto">
        <a:xfrm flipH="1" flipV="1">
          <a:off x="3171825" y="3209925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114300</xdr:colOff>
      <xdr:row>20</xdr:row>
      <xdr:rowOff>85725</xdr:rowOff>
    </xdr:from>
    <xdr:to>
      <xdr:col>22</xdr:col>
      <xdr:colOff>114300</xdr:colOff>
      <xdr:row>23</xdr:row>
      <xdr:rowOff>95250</xdr:rowOff>
    </xdr:to>
    <xdr:sp macro="" textlink="">
      <xdr:nvSpPr>
        <xdr:cNvPr id="20043" name="Line 94"/>
        <xdr:cNvSpPr>
          <a:spLocks noChangeShapeType="1"/>
        </xdr:cNvSpPr>
      </xdr:nvSpPr>
      <xdr:spPr bwMode="auto">
        <a:xfrm flipH="1" flipV="1">
          <a:off x="4086225" y="338137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19</xdr:row>
      <xdr:rowOff>47625</xdr:rowOff>
    </xdr:from>
    <xdr:to>
      <xdr:col>16</xdr:col>
      <xdr:colOff>76200</xdr:colOff>
      <xdr:row>23</xdr:row>
      <xdr:rowOff>133350</xdr:rowOff>
    </xdr:to>
    <xdr:sp macro="" textlink="">
      <xdr:nvSpPr>
        <xdr:cNvPr id="20044" name="Line 95"/>
        <xdr:cNvSpPr>
          <a:spLocks noChangeShapeType="1"/>
        </xdr:cNvSpPr>
      </xdr:nvSpPr>
      <xdr:spPr bwMode="auto">
        <a:xfrm flipH="1" flipV="1">
          <a:off x="2962275" y="318135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18</xdr:row>
      <xdr:rowOff>66675</xdr:rowOff>
    </xdr:from>
    <xdr:to>
      <xdr:col>4</xdr:col>
      <xdr:colOff>19050</xdr:colOff>
      <xdr:row>24</xdr:row>
      <xdr:rowOff>28575</xdr:rowOff>
    </xdr:to>
    <xdr:sp macro="" textlink="">
      <xdr:nvSpPr>
        <xdr:cNvPr id="20045" name="Line 96"/>
        <xdr:cNvSpPr>
          <a:spLocks noChangeShapeType="1"/>
        </xdr:cNvSpPr>
      </xdr:nvSpPr>
      <xdr:spPr bwMode="auto">
        <a:xfrm flipH="1" flipV="1">
          <a:off x="742950" y="3038475"/>
          <a:ext cx="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9525</xdr:colOff>
      <xdr:row>18</xdr:row>
      <xdr:rowOff>95250</xdr:rowOff>
    </xdr:from>
    <xdr:to>
      <xdr:col>29</xdr:col>
      <xdr:colOff>9525</xdr:colOff>
      <xdr:row>24</xdr:row>
      <xdr:rowOff>57150</xdr:rowOff>
    </xdr:to>
    <xdr:sp macro="" textlink="">
      <xdr:nvSpPr>
        <xdr:cNvPr id="20046" name="Line 97"/>
        <xdr:cNvSpPr>
          <a:spLocks noChangeShapeType="1"/>
        </xdr:cNvSpPr>
      </xdr:nvSpPr>
      <xdr:spPr bwMode="auto">
        <a:xfrm flipH="1" flipV="1">
          <a:off x="5238750" y="3067050"/>
          <a:ext cx="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19</xdr:row>
      <xdr:rowOff>66675</xdr:rowOff>
    </xdr:from>
    <xdr:to>
      <xdr:col>5</xdr:col>
      <xdr:colOff>142875</xdr:colOff>
      <xdr:row>23</xdr:row>
      <xdr:rowOff>152400</xdr:rowOff>
    </xdr:to>
    <xdr:sp macro="" textlink="">
      <xdr:nvSpPr>
        <xdr:cNvPr id="20047" name="Line 98"/>
        <xdr:cNvSpPr>
          <a:spLocks noChangeShapeType="1"/>
        </xdr:cNvSpPr>
      </xdr:nvSpPr>
      <xdr:spPr bwMode="auto">
        <a:xfrm flipH="1" flipV="1">
          <a:off x="1047750" y="3200400"/>
          <a:ext cx="0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43</xdr:row>
      <xdr:rowOff>142875</xdr:rowOff>
    </xdr:from>
    <xdr:to>
      <xdr:col>4</xdr:col>
      <xdr:colOff>76200</xdr:colOff>
      <xdr:row>43</xdr:row>
      <xdr:rowOff>142875</xdr:rowOff>
    </xdr:to>
    <xdr:sp macro="" textlink="">
      <xdr:nvSpPr>
        <xdr:cNvPr id="20048" name="Line 99"/>
        <xdr:cNvSpPr>
          <a:spLocks noChangeShapeType="1"/>
        </xdr:cNvSpPr>
      </xdr:nvSpPr>
      <xdr:spPr bwMode="auto">
        <a:xfrm>
          <a:off x="114300" y="71628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51</xdr:row>
      <xdr:rowOff>57150</xdr:rowOff>
    </xdr:from>
    <xdr:to>
      <xdr:col>6</xdr:col>
      <xdr:colOff>28575</xdr:colOff>
      <xdr:row>52</xdr:row>
      <xdr:rowOff>152400</xdr:rowOff>
    </xdr:to>
    <xdr:sp macro="" textlink="">
      <xdr:nvSpPr>
        <xdr:cNvPr id="20049" name="Line 105"/>
        <xdr:cNvSpPr>
          <a:spLocks noChangeShapeType="1"/>
        </xdr:cNvSpPr>
      </xdr:nvSpPr>
      <xdr:spPr bwMode="auto">
        <a:xfrm flipV="1">
          <a:off x="1114425" y="837247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66675</xdr:colOff>
      <xdr:row>51</xdr:row>
      <xdr:rowOff>66675</xdr:rowOff>
    </xdr:from>
    <xdr:to>
      <xdr:col>27</xdr:col>
      <xdr:colOff>66675</xdr:colOff>
      <xdr:row>53</xdr:row>
      <xdr:rowOff>0</xdr:rowOff>
    </xdr:to>
    <xdr:sp macro="" textlink="">
      <xdr:nvSpPr>
        <xdr:cNvPr id="20050" name="Line 106"/>
        <xdr:cNvSpPr>
          <a:spLocks noChangeShapeType="1"/>
        </xdr:cNvSpPr>
      </xdr:nvSpPr>
      <xdr:spPr bwMode="auto">
        <a:xfrm flipV="1">
          <a:off x="4943475" y="83820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76200</xdr:colOff>
      <xdr:row>23</xdr:row>
      <xdr:rowOff>19050</xdr:rowOff>
    </xdr:from>
    <xdr:to>
      <xdr:col>20</xdr:col>
      <xdr:colOff>76200</xdr:colOff>
      <xdr:row>26</xdr:row>
      <xdr:rowOff>95250</xdr:rowOff>
    </xdr:to>
    <xdr:grpSp>
      <xdr:nvGrpSpPr>
        <xdr:cNvPr id="20051" name="Group 123"/>
        <xdr:cNvGrpSpPr>
          <a:grpSpLocks/>
        </xdr:cNvGrpSpPr>
      </xdr:nvGrpSpPr>
      <xdr:grpSpPr bwMode="auto">
        <a:xfrm>
          <a:off x="3143250" y="3800475"/>
          <a:ext cx="542925" cy="561975"/>
          <a:chOff x="347" y="158"/>
          <a:chExt cx="57" cy="59"/>
        </a:xfrm>
      </xdr:grpSpPr>
      <xdr:sp macro="" textlink="">
        <xdr:nvSpPr>
          <xdr:cNvPr id="20070" name="Line 111"/>
          <xdr:cNvSpPr>
            <a:spLocks noChangeShapeType="1"/>
          </xdr:cNvSpPr>
        </xdr:nvSpPr>
        <xdr:spPr bwMode="auto">
          <a:xfrm rot="-2964844">
            <a:off x="344" y="179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71" name="Line 112"/>
          <xdr:cNvSpPr>
            <a:spLocks noChangeShapeType="1"/>
          </xdr:cNvSpPr>
        </xdr:nvSpPr>
        <xdr:spPr bwMode="auto">
          <a:xfrm rot="-2964844">
            <a:off x="360" y="190"/>
            <a:ext cx="0" cy="2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72" name="Line 113"/>
          <xdr:cNvSpPr>
            <a:spLocks noChangeShapeType="1"/>
          </xdr:cNvSpPr>
        </xdr:nvSpPr>
        <xdr:spPr bwMode="auto">
          <a:xfrm rot="-2964844">
            <a:off x="388" y="160"/>
            <a:ext cx="0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73" name="Line 114"/>
          <xdr:cNvSpPr>
            <a:spLocks noChangeShapeType="1"/>
          </xdr:cNvSpPr>
        </xdr:nvSpPr>
        <xdr:spPr bwMode="auto">
          <a:xfrm rot="-2964844">
            <a:off x="375" y="202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74" name="Line 115"/>
          <xdr:cNvSpPr>
            <a:spLocks noChangeShapeType="1"/>
          </xdr:cNvSpPr>
        </xdr:nvSpPr>
        <xdr:spPr bwMode="auto">
          <a:xfrm rot="-2964844">
            <a:off x="370" y="205"/>
            <a:ext cx="8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75" name="Line 116"/>
          <xdr:cNvSpPr>
            <a:spLocks noChangeShapeType="1"/>
          </xdr:cNvSpPr>
        </xdr:nvSpPr>
        <xdr:spPr bwMode="auto">
          <a:xfrm rot="18635156" flipH="1">
            <a:off x="394" y="177"/>
            <a:ext cx="8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76" name="Oval 117"/>
          <xdr:cNvSpPr>
            <a:spLocks noChangeArrowheads="1"/>
          </xdr:cNvSpPr>
        </xdr:nvSpPr>
        <xdr:spPr bwMode="auto">
          <a:xfrm rot="-2964844">
            <a:off x="368" y="184"/>
            <a:ext cx="11" cy="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161925</xdr:colOff>
      <xdr:row>23</xdr:row>
      <xdr:rowOff>123825</xdr:rowOff>
    </xdr:from>
    <xdr:to>
      <xdr:col>16</xdr:col>
      <xdr:colOff>19050</xdr:colOff>
      <xdr:row>27</xdr:row>
      <xdr:rowOff>47625</xdr:rowOff>
    </xdr:to>
    <xdr:grpSp>
      <xdr:nvGrpSpPr>
        <xdr:cNvPr id="20052" name="Group 121"/>
        <xdr:cNvGrpSpPr>
          <a:grpSpLocks/>
        </xdr:cNvGrpSpPr>
      </xdr:nvGrpSpPr>
      <xdr:grpSpPr bwMode="auto">
        <a:xfrm rot="-4461">
          <a:off x="2505075" y="3905250"/>
          <a:ext cx="400050" cy="571500"/>
          <a:chOff x="660" y="72"/>
          <a:chExt cx="42" cy="60"/>
        </a:xfrm>
      </xdr:grpSpPr>
      <xdr:sp macro="" textlink="">
        <xdr:nvSpPr>
          <xdr:cNvPr id="20068" name="Rectangle 119"/>
          <xdr:cNvSpPr>
            <a:spLocks noChangeArrowheads="1"/>
          </xdr:cNvSpPr>
        </xdr:nvSpPr>
        <xdr:spPr bwMode="auto">
          <a:xfrm>
            <a:off x="660" y="72"/>
            <a:ext cx="42" cy="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069" name="Oval 120"/>
          <xdr:cNvSpPr>
            <a:spLocks noChangeArrowheads="1"/>
          </xdr:cNvSpPr>
        </xdr:nvSpPr>
        <xdr:spPr bwMode="auto">
          <a:xfrm>
            <a:off x="677" y="89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114300</xdr:colOff>
      <xdr:row>28</xdr:row>
      <xdr:rowOff>9525</xdr:rowOff>
    </xdr:from>
    <xdr:to>
      <xdr:col>5</xdr:col>
      <xdr:colOff>57150</xdr:colOff>
      <xdr:row>31</xdr:row>
      <xdr:rowOff>0</xdr:rowOff>
    </xdr:to>
    <xdr:sp macro="" textlink="">
      <xdr:nvSpPr>
        <xdr:cNvPr id="20053" name="Rectangle 115"/>
        <xdr:cNvSpPr>
          <a:spLocks noChangeAspect="1" noChangeArrowheads="1"/>
        </xdr:cNvSpPr>
      </xdr:nvSpPr>
      <xdr:spPr bwMode="auto">
        <a:xfrm>
          <a:off x="657225" y="4600575"/>
          <a:ext cx="304800" cy="4762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161925</xdr:colOff>
      <xdr:row>28</xdr:row>
      <xdr:rowOff>0</xdr:rowOff>
    </xdr:from>
    <xdr:to>
      <xdr:col>17</xdr:col>
      <xdr:colOff>133350</xdr:colOff>
      <xdr:row>31</xdr:row>
      <xdr:rowOff>9525</xdr:rowOff>
    </xdr:to>
    <xdr:sp macro="" textlink="">
      <xdr:nvSpPr>
        <xdr:cNvPr id="20054" name="Rectangle 116"/>
        <xdr:cNvSpPr>
          <a:spLocks noChangeAspect="1" noChangeArrowheads="1"/>
        </xdr:cNvSpPr>
      </xdr:nvSpPr>
      <xdr:spPr bwMode="auto">
        <a:xfrm>
          <a:off x="2867025" y="4591050"/>
          <a:ext cx="333375" cy="49530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133350</xdr:colOff>
      <xdr:row>28</xdr:row>
      <xdr:rowOff>19050</xdr:rowOff>
    </xdr:from>
    <xdr:to>
      <xdr:col>29</xdr:col>
      <xdr:colOff>133350</xdr:colOff>
      <xdr:row>31</xdr:row>
      <xdr:rowOff>28575</xdr:rowOff>
    </xdr:to>
    <xdr:sp macro="" textlink="">
      <xdr:nvSpPr>
        <xdr:cNvPr id="20055" name="Rectangle 117"/>
        <xdr:cNvSpPr>
          <a:spLocks noChangeAspect="1" noChangeArrowheads="1"/>
        </xdr:cNvSpPr>
      </xdr:nvSpPr>
      <xdr:spPr bwMode="auto">
        <a:xfrm>
          <a:off x="5010150" y="4610100"/>
          <a:ext cx="352425" cy="49530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85725</xdr:colOff>
      <xdr:row>8</xdr:row>
      <xdr:rowOff>57150</xdr:rowOff>
    </xdr:from>
    <xdr:to>
      <xdr:col>29</xdr:col>
      <xdr:colOff>76200</xdr:colOff>
      <xdr:row>11</xdr:row>
      <xdr:rowOff>38100</xdr:rowOff>
    </xdr:to>
    <xdr:sp macro="" textlink="">
      <xdr:nvSpPr>
        <xdr:cNvPr id="20056" name="Rectangle 39"/>
        <xdr:cNvSpPr>
          <a:spLocks noChangeArrowheads="1"/>
        </xdr:cNvSpPr>
      </xdr:nvSpPr>
      <xdr:spPr bwMode="auto">
        <a:xfrm>
          <a:off x="628650" y="1409700"/>
          <a:ext cx="4676775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76200</xdr:colOff>
      <xdr:row>9</xdr:row>
      <xdr:rowOff>95250</xdr:rowOff>
    </xdr:from>
    <xdr:to>
      <xdr:col>29</xdr:col>
      <xdr:colOff>9525</xdr:colOff>
      <xdr:row>22</xdr:row>
      <xdr:rowOff>114300</xdr:rowOff>
    </xdr:to>
    <xdr:sp macro="" textlink="">
      <xdr:nvSpPr>
        <xdr:cNvPr id="20057" name="Rectangle 24"/>
        <xdr:cNvSpPr>
          <a:spLocks noChangeArrowheads="1"/>
        </xdr:cNvSpPr>
      </xdr:nvSpPr>
      <xdr:spPr bwMode="auto">
        <a:xfrm>
          <a:off x="5133975" y="1609725"/>
          <a:ext cx="104775" cy="2124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10</xdr:row>
      <xdr:rowOff>9525</xdr:rowOff>
    </xdr:from>
    <xdr:to>
      <xdr:col>31</xdr:col>
      <xdr:colOff>0</xdr:colOff>
      <xdr:row>22</xdr:row>
      <xdr:rowOff>114300</xdr:rowOff>
    </xdr:to>
    <xdr:cxnSp macro="">
      <xdr:nvCxnSpPr>
        <xdr:cNvPr id="20058" name="AutoShape 6"/>
        <xdr:cNvCxnSpPr>
          <a:cxnSpLocks noChangeShapeType="1"/>
        </xdr:cNvCxnSpPr>
      </xdr:nvCxnSpPr>
      <xdr:spPr bwMode="auto">
        <a:xfrm>
          <a:off x="5629275" y="1685925"/>
          <a:ext cx="0" cy="2047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lg"/>
          <a:tailEnd type="stealth" w="med" len="lg"/>
        </a:ln>
      </xdr:spPr>
    </xdr:cxnSp>
    <xdr:clientData/>
  </xdr:twoCellAnchor>
  <xdr:twoCellAnchor>
    <xdr:from>
      <xdr:col>29</xdr:col>
      <xdr:colOff>95250</xdr:colOff>
      <xdr:row>10</xdr:row>
      <xdr:rowOff>9525</xdr:rowOff>
    </xdr:from>
    <xdr:to>
      <xdr:col>31</xdr:col>
      <xdr:colOff>142875</xdr:colOff>
      <xdr:row>10</xdr:row>
      <xdr:rowOff>9525</xdr:rowOff>
    </xdr:to>
    <xdr:sp macro="" textlink="">
      <xdr:nvSpPr>
        <xdr:cNvPr id="20059" name="Line 14"/>
        <xdr:cNvSpPr>
          <a:spLocks noChangeShapeType="1"/>
        </xdr:cNvSpPr>
      </xdr:nvSpPr>
      <xdr:spPr bwMode="auto">
        <a:xfrm>
          <a:off x="5324475" y="1685925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161925</xdr:colOff>
      <xdr:row>9</xdr:row>
      <xdr:rowOff>95250</xdr:rowOff>
    </xdr:from>
    <xdr:to>
      <xdr:col>21</xdr:col>
      <xdr:colOff>85725</xdr:colOff>
      <xdr:row>22</xdr:row>
      <xdr:rowOff>114300</xdr:rowOff>
    </xdr:to>
    <xdr:sp macro="" textlink="">
      <xdr:nvSpPr>
        <xdr:cNvPr id="20060" name="Rectangle 24"/>
        <xdr:cNvSpPr>
          <a:spLocks noChangeArrowheads="1"/>
        </xdr:cNvSpPr>
      </xdr:nvSpPr>
      <xdr:spPr bwMode="auto">
        <a:xfrm>
          <a:off x="3771900" y="1609725"/>
          <a:ext cx="104775" cy="2124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47625</xdr:colOff>
      <xdr:row>9</xdr:row>
      <xdr:rowOff>66675</xdr:rowOff>
    </xdr:from>
    <xdr:to>
      <xdr:col>4</xdr:col>
      <xdr:colOff>152400</xdr:colOff>
      <xdr:row>22</xdr:row>
      <xdr:rowOff>85725</xdr:rowOff>
    </xdr:to>
    <xdr:sp macro="" textlink="">
      <xdr:nvSpPr>
        <xdr:cNvPr id="20061" name="Rectangle 24"/>
        <xdr:cNvSpPr>
          <a:spLocks noChangeArrowheads="1"/>
        </xdr:cNvSpPr>
      </xdr:nvSpPr>
      <xdr:spPr bwMode="auto">
        <a:xfrm>
          <a:off x="771525" y="1581150"/>
          <a:ext cx="104775" cy="2124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47625</xdr:colOff>
      <xdr:row>9</xdr:row>
      <xdr:rowOff>95250</xdr:rowOff>
    </xdr:from>
    <xdr:to>
      <xdr:col>12</xdr:col>
      <xdr:colOff>152400</xdr:colOff>
      <xdr:row>22</xdr:row>
      <xdr:rowOff>114300</xdr:rowOff>
    </xdr:to>
    <xdr:sp macro="" textlink="">
      <xdr:nvSpPr>
        <xdr:cNvPr id="20062" name="Rectangle 24"/>
        <xdr:cNvSpPr>
          <a:spLocks noChangeArrowheads="1"/>
        </xdr:cNvSpPr>
      </xdr:nvSpPr>
      <xdr:spPr bwMode="auto">
        <a:xfrm>
          <a:off x="2209800" y="1609725"/>
          <a:ext cx="104775" cy="2124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47625</xdr:colOff>
      <xdr:row>9</xdr:row>
      <xdr:rowOff>85725</xdr:rowOff>
    </xdr:from>
    <xdr:to>
      <xdr:col>7</xdr:col>
      <xdr:colOff>152400</xdr:colOff>
      <xdr:row>22</xdr:row>
      <xdr:rowOff>104775</xdr:rowOff>
    </xdr:to>
    <xdr:sp macro="" textlink="">
      <xdr:nvSpPr>
        <xdr:cNvPr id="20063" name="Rectangle 24"/>
        <xdr:cNvSpPr>
          <a:spLocks noChangeArrowheads="1"/>
        </xdr:cNvSpPr>
      </xdr:nvSpPr>
      <xdr:spPr bwMode="auto">
        <a:xfrm>
          <a:off x="1314450" y="1600200"/>
          <a:ext cx="104775" cy="2124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47625</xdr:colOff>
      <xdr:row>9</xdr:row>
      <xdr:rowOff>66675</xdr:rowOff>
    </xdr:from>
    <xdr:to>
      <xdr:col>29</xdr:col>
      <xdr:colOff>9525</xdr:colOff>
      <xdr:row>10</xdr:row>
      <xdr:rowOff>19050</xdr:rowOff>
    </xdr:to>
    <xdr:sp macro="" textlink="">
      <xdr:nvSpPr>
        <xdr:cNvPr id="20064" name="Rectangle 33"/>
        <xdr:cNvSpPr>
          <a:spLocks noChangeArrowheads="1"/>
        </xdr:cNvSpPr>
      </xdr:nvSpPr>
      <xdr:spPr bwMode="auto">
        <a:xfrm>
          <a:off x="771525" y="1581150"/>
          <a:ext cx="44672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104775</xdr:colOff>
      <xdr:row>11</xdr:row>
      <xdr:rowOff>0</xdr:rowOff>
    </xdr:from>
    <xdr:to>
      <xdr:col>41</xdr:col>
      <xdr:colOff>66675</xdr:colOff>
      <xdr:row>11</xdr:row>
      <xdr:rowOff>142875</xdr:rowOff>
    </xdr:to>
    <xdr:sp macro="" textlink="">
      <xdr:nvSpPr>
        <xdr:cNvPr id="20065" name="Rectangle 241"/>
        <xdr:cNvSpPr>
          <a:spLocks noChangeArrowheads="1"/>
        </xdr:cNvSpPr>
      </xdr:nvSpPr>
      <xdr:spPr bwMode="auto">
        <a:xfrm>
          <a:off x="7362825" y="1838325"/>
          <a:ext cx="142875" cy="142875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47625</xdr:colOff>
      <xdr:row>8</xdr:row>
      <xdr:rowOff>123825</xdr:rowOff>
    </xdr:from>
    <xdr:to>
      <xdr:col>41</xdr:col>
      <xdr:colOff>152400</xdr:colOff>
      <xdr:row>10</xdr:row>
      <xdr:rowOff>161925</xdr:rowOff>
    </xdr:to>
    <xdr:sp macro="" textlink="">
      <xdr:nvSpPr>
        <xdr:cNvPr id="20066" name="Rectangle 117"/>
        <xdr:cNvSpPr>
          <a:spLocks noChangeArrowheads="1"/>
        </xdr:cNvSpPr>
      </xdr:nvSpPr>
      <xdr:spPr bwMode="auto">
        <a:xfrm>
          <a:off x="7305675" y="1476375"/>
          <a:ext cx="285750" cy="361950"/>
        </a:xfrm>
        <a:prstGeom prst="re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18</xdr:row>
      <xdr:rowOff>152400</xdr:rowOff>
    </xdr:from>
    <xdr:to>
      <xdr:col>28</xdr:col>
      <xdr:colOff>152400</xdr:colOff>
      <xdr:row>18</xdr:row>
      <xdr:rowOff>152400</xdr:rowOff>
    </xdr:to>
    <xdr:cxnSp macro="">
      <xdr:nvCxnSpPr>
        <xdr:cNvPr id="20067" name="AutoShape 1"/>
        <xdr:cNvCxnSpPr>
          <a:cxnSpLocks noChangeShapeType="1"/>
        </xdr:cNvCxnSpPr>
      </xdr:nvCxnSpPr>
      <xdr:spPr bwMode="auto">
        <a:xfrm>
          <a:off x="742950" y="3124200"/>
          <a:ext cx="44672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stealth" w="med" len="lg"/>
          <a:tailEnd type="stealth" w="med" len="lg"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0"/>
  <sheetViews>
    <sheetView topLeftCell="A10" zoomScale="75" zoomScaleNormal="100" workbookViewId="0">
      <selection activeCell="AC19" sqref="AC19:AD19"/>
    </sheetView>
  </sheetViews>
  <sheetFormatPr defaultColWidth="2.7109375" defaultRowHeight="12.75" customHeight="1"/>
  <cols>
    <col min="1" max="8" width="2.7109375" style="20" customWidth="1"/>
    <col min="9" max="9" width="2.5703125" style="20" customWidth="1"/>
    <col min="10" max="42" width="2.7109375" style="20" customWidth="1"/>
    <col min="43" max="43" width="21" style="20" customWidth="1"/>
    <col min="44" max="44" width="7.42578125" style="20" customWidth="1"/>
    <col min="45" max="16384" width="2.7109375" style="20"/>
  </cols>
  <sheetData>
    <row r="1" spans="1:46" ht="26.25" customHeight="1" thickBot="1">
      <c r="A1" s="36"/>
      <c r="B1" s="36"/>
      <c r="C1" s="36"/>
      <c r="D1" s="36"/>
      <c r="E1" s="36"/>
      <c r="F1" s="276" t="s">
        <v>0</v>
      </c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</row>
    <row r="2" spans="1:46" ht="18" customHeight="1" thickBot="1">
      <c r="A2" s="37"/>
      <c r="B2" s="37"/>
      <c r="C2" s="37"/>
      <c r="D2" s="37"/>
      <c r="E2" s="37"/>
      <c r="F2" s="277" t="s">
        <v>48</v>
      </c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2" t="s">
        <v>86</v>
      </c>
      <c r="AP2" s="273"/>
      <c r="AQ2" s="273"/>
      <c r="AR2" s="273"/>
      <c r="AS2" s="273"/>
      <c r="AT2" s="274"/>
    </row>
    <row r="3" spans="1:46" ht="17.25" customHeight="1">
      <c r="A3" s="37"/>
      <c r="B3" s="37"/>
      <c r="C3" s="37"/>
      <c r="D3" s="37"/>
      <c r="E3" s="37"/>
      <c r="F3" s="277" t="s">
        <v>29</v>
      </c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42" t="s">
        <v>11</v>
      </c>
      <c r="AP3" s="38" t="s">
        <v>87</v>
      </c>
      <c r="AQ3" s="38"/>
      <c r="AR3" s="56">
        <v>6</v>
      </c>
      <c r="AS3" s="21" t="s">
        <v>18</v>
      </c>
      <c r="AT3" s="22"/>
    </row>
    <row r="4" spans="1:46" ht="12.75" customHeight="1">
      <c r="AD4" s="284">
        <v>8</v>
      </c>
      <c r="AE4" s="284"/>
      <c r="AO4" s="23" t="s">
        <v>2</v>
      </c>
      <c r="AP4" s="24" t="s">
        <v>88</v>
      </c>
      <c r="AR4" s="57">
        <v>5</v>
      </c>
      <c r="AS4" s="20" t="s">
        <v>18</v>
      </c>
      <c r="AT4" s="25"/>
    </row>
    <row r="5" spans="1:46" ht="12.75" customHeight="1">
      <c r="B5" s="20" t="s">
        <v>92</v>
      </c>
      <c r="AD5" s="284">
        <v>7</v>
      </c>
      <c r="AE5" s="284"/>
      <c r="AO5" s="23" t="s">
        <v>12</v>
      </c>
      <c r="AP5" s="31" t="s">
        <v>89</v>
      </c>
      <c r="AR5" s="58">
        <v>3</v>
      </c>
      <c r="AS5" s="20" t="s">
        <v>18</v>
      </c>
      <c r="AT5" s="25"/>
    </row>
    <row r="6" spans="1:46" ht="12.75" customHeight="1">
      <c r="F6" s="35" t="s">
        <v>44</v>
      </c>
      <c r="AO6" s="23" t="s">
        <v>13</v>
      </c>
      <c r="AP6" s="20" t="s">
        <v>91</v>
      </c>
      <c r="AR6" s="59">
        <v>3</v>
      </c>
      <c r="AS6" s="20" t="s">
        <v>18</v>
      </c>
      <c r="AT6" s="25"/>
    </row>
    <row r="7" spans="1:46" ht="12.75" customHeight="1">
      <c r="AO7" s="23" t="s">
        <v>14</v>
      </c>
      <c r="AP7" s="20" t="s">
        <v>90</v>
      </c>
      <c r="AR7" s="59">
        <v>2.5</v>
      </c>
      <c r="AS7" s="20" t="s">
        <v>18</v>
      </c>
      <c r="AT7" s="25"/>
    </row>
    <row r="8" spans="1:46" ht="12.75" customHeight="1">
      <c r="AO8" s="41" t="s">
        <v>15</v>
      </c>
      <c r="AP8" s="20" t="s">
        <v>94</v>
      </c>
      <c r="AR8" s="59">
        <v>2</v>
      </c>
      <c r="AS8" s="20" t="s">
        <v>18</v>
      </c>
      <c r="AT8" s="25"/>
    </row>
    <row r="9" spans="1:46" ht="12.75" customHeight="1" thickBot="1">
      <c r="AO9" s="43" t="s">
        <v>17</v>
      </c>
      <c r="AP9" s="34" t="s">
        <v>95</v>
      </c>
      <c r="AQ9" s="29"/>
      <c r="AR9" s="60">
        <v>0.9</v>
      </c>
      <c r="AS9" s="29" t="s">
        <v>18</v>
      </c>
      <c r="AT9" s="30"/>
    </row>
    <row r="12" spans="1:46" ht="12.75" customHeight="1">
      <c r="C12" s="278">
        <v>3.25</v>
      </c>
    </row>
    <row r="13" spans="1:46" ht="12.75" customHeight="1" thickBot="1">
      <c r="C13" s="278"/>
    </row>
    <row r="14" spans="1:46" ht="12.75" customHeight="1" thickBot="1">
      <c r="K14" s="282">
        <v>3.45</v>
      </c>
      <c r="L14" s="282"/>
      <c r="AO14" s="272" t="s">
        <v>40</v>
      </c>
      <c r="AP14" s="273"/>
      <c r="AQ14" s="273"/>
      <c r="AR14" s="273"/>
      <c r="AS14" s="273"/>
      <c r="AT14" s="274"/>
    </row>
    <row r="15" spans="1:46" ht="12.75" customHeight="1">
      <c r="S15" s="61"/>
      <c r="AO15" s="33">
        <v>1</v>
      </c>
      <c r="AP15" s="21" t="s">
        <v>41</v>
      </c>
      <c r="AQ15" s="21"/>
      <c r="AR15" s="49">
        <f>K17</f>
        <v>5.0999999999999996</v>
      </c>
      <c r="AS15" s="21" t="s">
        <v>18</v>
      </c>
      <c r="AT15" s="22"/>
    </row>
    <row r="16" spans="1:46" ht="12.75" customHeight="1">
      <c r="R16" s="283">
        <v>1.32</v>
      </c>
      <c r="S16" s="283"/>
      <c r="AO16" s="27">
        <v>2</v>
      </c>
      <c r="AP16" s="20" t="s">
        <v>42</v>
      </c>
      <c r="AR16" s="50">
        <f>AD5</f>
        <v>7</v>
      </c>
      <c r="AS16" s="20" t="s">
        <v>18</v>
      </c>
      <c r="AT16" s="25"/>
    </row>
    <row r="17" spans="2:46" ht="12.75" customHeight="1">
      <c r="K17" s="282">
        <v>5.0999999999999996</v>
      </c>
      <c r="L17" s="282"/>
      <c r="R17" s="283"/>
      <c r="S17" s="283"/>
      <c r="AO17" s="27">
        <v>3</v>
      </c>
      <c r="AP17" s="20" t="s">
        <v>96</v>
      </c>
      <c r="AR17" s="57">
        <v>2</v>
      </c>
      <c r="AS17" s="20" t="s">
        <v>18</v>
      </c>
      <c r="AT17" s="25"/>
    </row>
    <row r="18" spans="2:46" ht="12.75" customHeight="1">
      <c r="B18" s="278">
        <v>9.5</v>
      </c>
      <c r="C18" s="278">
        <v>3.1</v>
      </c>
      <c r="AO18" s="27">
        <v>4</v>
      </c>
      <c r="AP18" s="32" t="s">
        <v>16</v>
      </c>
      <c r="AR18" s="53">
        <f>C18</f>
        <v>3.1</v>
      </c>
      <c r="AS18" s="32" t="s">
        <v>18</v>
      </c>
      <c r="AT18" s="25"/>
    </row>
    <row r="19" spans="2:46" ht="12.75" customHeight="1">
      <c r="B19" s="278"/>
      <c r="C19" s="278"/>
      <c r="AO19" s="27">
        <v>5</v>
      </c>
      <c r="AP19" s="32" t="s">
        <v>43</v>
      </c>
      <c r="AR19" s="53">
        <f>R16</f>
        <v>1.32</v>
      </c>
      <c r="AS19" s="32" t="s">
        <v>18</v>
      </c>
      <c r="AT19" s="25"/>
    </row>
    <row r="20" spans="2:46" ht="12.75" customHeight="1" thickBot="1">
      <c r="S20" s="278">
        <v>1.25</v>
      </c>
      <c r="AO20" s="28">
        <v>6</v>
      </c>
      <c r="AP20" s="34" t="s">
        <v>97</v>
      </c>
      <c r="AQ20" s="29"/>
      <c r="AR20" s="55">
        <f>S20</f>
        <v>1.25</v>
      </c>
      <c r="AS20" s="34" t="s">
        <v>18</v>
      </c>
      <c r="AT20" s="30"/>
    </row>
    <row r="21" spans="2:46" ht="12.75" customHeight="1">
      <c r="S21" s="278"/>
      <c r="AP21" s="32"/>
      <c r="AR21" s="32"/>
      <c r="AS21" s="32"/>
    </row>
    <row r="23" spans="2:46" ht="12.75" customHeight="1" thickBot="1">
      <c r="V23" s="279" t="s">
        <v>93</v>
      </c>
      <c r="AR23" s="26"/>
    </row>
    <row r="24" spans="2:46" ht="12.75" customHeight="1" thickBot="1">
      <c r="C24" s="281">
        <v>2.8</v>
      </c>
      <c r="T24"/>
      <c r="V24" s="279"/>
      <c r="AO24" s="272" t="s">
        <v>98</v>
      </c>
      <c r="AP24" s="273"/>
      <c r="AQ24" s="273"/>
      <c r="AR24" s="273"/>
      <c r="AS24" s="273"/>
      <c r="AT24" s="274"/>
    </row>
    <row r="25" spans="2:46" ht="12.75" customHeight="1">
      <c r="C25" s="281"/>
      <c r="V25" s="279"/>
      <c r="AO25" s="33">
        <v>1</v>
      </c>
      <c r="AP25" s="21" t="s">
        <v>99</v>
      </c>
      <c r="AQ25" s="21"/>
      <c r="AR25" s="52">
        <f>K14</f>
        <v>3.45</v>
      </c>
      <c r="AS25" s="21" t="s">
        <v>18</v>
      </c>
      <c r="AT25" s="22"/>
    </row>
    <row r="26" spans="2:46" ht="12.75" customHeight="1">
      <c r="V26" s="279"/>
      <c r="AO26" s="27">
        <v>2</v>
      </c>
      <c r="AP26" s="20" t="s">
        <v>32</v>
      </c>
      <c r="AR26" s="50">
        <f>AD5</f>
        <v>7</v>
      </c>
      <c r="AS26" s="20" t="s">
        <v>18</v>
      </c>
      <c r="AT26" s="25"/>
    </row>
    <row r="27" spans="2:46" ht="12.75" customHeight="1">
      <c r="V27" s="279"/>
      <c r="AO27" s="27">
        <v>3</v>
      </c>
      <c r="AP27" s="32" t="s">
        <v>100</v>
      </c>
      <c r="AR27" s="53">
        <f>C12</f>
        <v>3.25</v>
      </c>
      <c r="AS27" s="20" t="s">
        <v>18</v>
      </c>
      <c r="AT27" s="25"/>
    </row>
    <row r="28" spans="2:46" ht="12.75" customHeight="1">
      <c r="V28" s="279"/>
      <c r="AO28" s="27">
        <v>4</v>
      </c>
      <c r="AP28" s="20" t="s">
        <v>101</v>
      </c>
      <c r="AR28" s="53">
        <f>(K30-K17-4*0.15)/2</f>
        <v>0.65000000000000013</v>
      </c>
      <c r="AS28" s="32" t="s">
        <v>18</v>
      </c>
      <c r="AT28" s="25"/>
    </row>
    <row r="29" spans="2:46" ht="12.75" customHeight="1">
      <c r="V29" s="279"/>
      <c r="AO29" s="27">
        <v>5</v>
      </c>
      <c r="AP29" s="32" t="s">
        <v>102</v>
      </c>
      <c r="AR29" s="54">
        <f>B18+AH36</f>
        <v>16.693747284969078</v>
      </c>
      <c r="AS29" s="32" t="s">
        <v>18</v>
      </c>
      <c r="AT29" s="25"/>
    </row>
    <row r="30" spans="2:46" ht="12.75" customHeight="1" thickBot="1">
      <c r="K30" s="284">
        <v>7</v>
      </c>
      <c r="L30" s="284"/>
      <c r="AB30" s="284">
        <v>5</v>
      </c>
      <c r="AC30" s="284"/>
      <c r="AI30" s="275">
        <v>1.85</v>
      </c>
      <c r="AJ30" s="275"/>
      <c r="AO30" s="28"/>
      <c r="AP30" s="34"/>
      <c r="AQ30" s="29"/>
      <c r="AR30" s="34"/>
      <c r="AS30" s="34"/>
      <c r="AT30" s="30"/>
    </row>
    <row r="31" spans="2:46" ht="12.75" customHeight="1" thickBot="1">
      <c r="K31" s="284">
        <v>6</v>
      </c>
      <c r="L31" s="284"/>
    </row>
    <row r="32" spans="2:46" ht="12.75" customHeight="1" thickBot="1">
      <c r="H32" s="284">
        <v>3</v>
      </c>
      <c r="I32" s="284"/>
      <c r="W32" s="285" t="s">
        <v>31</v>
      </c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7"/>
    </row>
    <row r="33" spans="3:48" ht="12.75" customHeight="1" thickBot="1">
      <c r="W33" s="44">
        <v>1</v>
      </c>
      <c r="X33" s="38" t="s">
        <v>32</v>
      </c>
      <c r="Y33" s="38"/>
      <c r="Z33" s="21"/>
      <c r="AA33" s="21"/>
      <c r="AB33" s="21"/>
      <c r="AC33" s="21"/>
      <c r="AD33" s="21"/>
      <c r="AE33" s="21"/>
      <c r="AF33" s="21"/>
      <c r="AG33" s="21"/>
      <c r="AH33" s="271">
        <f>AD4</f>
        <v>8</v>
      </c>
      <c r="AI33" s="271"/>
      <c r="AJ33" s="21" t="s">
        <v>18</v>
      </c>
      <c r="AK33" s="22"/>
    </row>
    <row r="34" spans="3:48" ht="12.75" customHeight="1" thickBot="1">
      <c r="W34" s="45">
        <v>2</v>
      </c>
      <c r="X34" s="24" t="s">
        <v>28</v>
      </c>
      <c r="AH34" s="271">
        <f>K30</f>
        <v>7</v>
      </c>
      <c r="AI34" s="271"/>
      <c r="AJ34" s="20" t="s">
        <v>18</v>
      </c>
      <c r="AK34" s="25"/>
      <c r="AO34" s="272" t="s">
        <v>113</v>
      </c>
      <c r="AP34" s="273"/>
      <c r="AQ34" s="273"/>
      <c r="AR34" s="273"/>
      <c r="AS34" s="273"/>
      <c r="AT34" s="274"/>
    </row>
    <row r="35" spans="3:48" ht="12.75" customHeight="1">
      <c r="W35" s="45">
        <v>3</v>
      </c>
      <c r="X35" s="24" t="s">
        <v>103</v>
      </c>
      <c r="AH35" s="275">
        <v>8</v>
      </c>
      <c r="AI35" s="275"/>
      <c r="AJ35" s="20" t="s">
        <v>18</v>
      </c>
      <c r="AK35" s="25"/>
      <c r="AO35" s="42">
        <v>19</v>
      </c>
      <c r="AP35" s="21" t="s">
        <v>114</v>
      </c>
      <c r="AQ35" s="21"/>
      <c r="AR35" s="49">
        <f>AH33*AH35*2</f>
        <v>128</v>
      </c>
      <c r="AS35" s="21" t="s">
        <v>115</v>
      </c>
      <c r="AT35" s="22"/>
      <c r="AV35" s="47"/>
    </row>
    <row r="36" spans="3:48" ht="12.75" customHeight="1">
      <c r="D36" s="280">
        <v>2.5</v>
      </c>
      <c r="W36" s="45">
        <v>4</v>
      </c>
      <c r="X36" s="31" t="s">
        <v>33</v>
      </c>
      <c r="AH36" s="271">
        <f>SQRT(POWER(AH35,2)-POWER(K30/2,2))</f>
        <v>7.1937472849690796</v>
      </c>
      <c r="AI36" s="271"/>
      <c r="AJ36" s="20" t="s">
        <v>18</v>
      </c>
      <c r="AK36" s="25"/>
      <c r="AO36" s="23">
        <v>20</v>
      </c>
      <c r="AP36" s="20" t="s">
        <v>116</v>
      </c>
      <c r="AR36" s="50">
        <f>AH36*AH34</f>
        <v>50.356230994783559</v>
      </c>
      <c r="AS36" s="20" t="s">
        <v>115</v>
      </c>
      <c r="AT36" s="25"/>
    </row>
    <row r="37" spans="3:48" ht="12.75" customHeight="1">
      <c r="D37" s="280"/>
      <c r="W37" s="45">
        <v>5</v>
      </c>
      <c r="X37" s="20" t="s">
        <v>34</v>
      </c>
      <c r="AH37" s="275">
        <v>0.5</v>
      </c>
      <c r="AI37" s="275"/>
      <c r="AJ37" s="20" t="s">
        <v>18</v>
      </c>
      <c r="AK37" s="25"/>
      <c r="AO37" s="23">
        <v>21</v>
      </c>
      <c r="AP37" s="20" t="s">
        <v>117</v>
      </c>
      <c r="AR37" s="50">
        <f>AH35*AH38*4</f>
        <v>16</v>
      </c>
      <c r="AS37" s="20" t="s">
        <v>115</v>
      </c>
      <c r="AT37" s="25"/>
    </row>
    <row r="38" spans="3:48" ht="12.75" customHeight="1">
      <c r="W38" s="45">
        <v>6</v>
      </c>
      <c r="X38" s="20" t="s">
        <v>36</v>
      </c>
      <c r="AH38" s="275">
        <v>0.5</v>
      </c>
      <c r="AI38" s="275"/>
      <c r="AJ38" s="20" t="s">
        <v>18</v>
      </c>
      <c r="AK38" s="25"/>
      <c r="AO38" s="23">
        <v>22</v>
      </c>
      <c r="AP38" s="20" t="s">
        <v>118</v>
      </c>
      <c r="AR38" s="50">
        <f>AH33*(AH37+0.15)</f>
        <v>5.2</v>
      </c>
      <c r="AS38" s="20" t="s">
        <v>115</v>
      </c>
      <c r="AT38" s="25"/>
    </row>
    <row r="39" spans="3:48" ht="12.75" customHeight="1">
      <c r="C39" s="279" t="s">
        <v>45</v>
      </c>
      <c r="S39" s="280">
        <v>5</v>
      </c>
      <c r="W39" s="45">
        <v>7</v>
      </c>
      <c r="X39" s="20" t="s">
        <v>35</v>
      </c>
      <c r="AH39" s="275">
        <v>0.5</v>
      </c>
      <c r="AI39" s="275"/>
      <c r="AJ39" s="20" t="s">
        <v>18</v>
      </c>
      <c r="AK39" s="25"/>
      <c r="AO39" s="23">
        <v>23</v>
      </c>
      <c r="AP39" s="24" t="s">
        <v>119</v>
      </c>
      <c r="AR39" s="59">
        <v>9</v>
      </c>
      <c r="AS39" s="20" t="s">
        <v>5</v>
      </c>
      <c r="AT39" s="25"/>
    </row>
    <row r="40" spans="3:48" ht="12.75" customHeight="1">
      <c r="C40" s="279"/>
      <c r="S40" s="280"/>
      <c r="W40" s="45">
        <v>8</v>
      </c>
      <c r="X40" s="24" t="s">
        <v>104</v>
      </c>
      <c r="AH40" s="271">
        <f>(K30-K31)/2+0.15</f>
        <v>0.65</v>
      </c>
      <c r="AI40" s="271"/>
      <c r="AJ40" s="20" t="s">
        <v>18</v>
      </c>
      <c r="AK40" s="25"/>
      <c r="AO40" s="23">
        <v>24</v>
      </c>
      <c r="AP40" s="24" t="s">
        <v>121</v>
      </c>
      <c r="AR40" s="59">
        <v>7</v>
      </c>
      <c r="AS40" s="32" t="s">
        <v>18</v>
      </c>
      <c r="AT40" s="25"/>
    </row>
    <row r="41" spans="3:48" ht="12.75" customHeight="1">
      <c r="C41" s="279"/>
      <c r="S41" s="40"/>
      <c r="T41" s="280">
        <v>7</v>
      </c>
      <c r="W41" s="45">
        <v>9</v>
      </c>
      <c r="X41" s="24" t="s">
        <v>107</v>
      </c>
      <c r="AH41" s="271">
        <f>SQRT(POWER(1.8,2)+POWER(0.8,2))</f>
        <v>1.969771560359221</v>
      </c>
      <c r="AI41" s="271"/>
      <c r="AJ41" s="20" t="s">
        <v>18</v>
      </c>
      <c r="AK41" s="25"/>
      <c r="AO41" s="23">
        <v>25</v>
      </c>
      <c r="AP41" s="24" t="s">
        <v>120</v>
      </c>
      <c r="AR41" s="59">
        <v>9</v>
      </c>
      <c r="AS41" s="20" t="s">
        <v>5</v>
      </c>
      <c r="AT41" s="25"/>
    </row>
    <row r="42" spans="3:48" ht="12.75" customHeight="1">
      <c r="C42" s="279"/>
      <c r="T42" s="280"/>
      <c r="W42" s="45">
        <v>10</v>
      </c>
      <c r="X42" s="24" t="s">
        <v>105</v>
      </c>
      <c r="AH42" s="271">
        <f>SQRT(POWER(2.2,2)+POWER(0.8,2))</f>
        <v>2.340939982143925</v>
      </c>
      <c r="AI42" s="271"/>
      <c r="AJ42" s="20" t="s">
        <v>18</v>
      </c>
      <c r="AK42" s="25"/>
      <c r="AO42" s="23">
        <v>26</v>
      </c>
      <c r="AP42" s="24" t="s">
        <v>30</v>
      </c>
      <c r="AR42" s="50">
        <f>K14+0.2</f>
        <v>3.6500000000000004</v>
      </c>
      <c r="AS42" s="32" t="s">
        <v>18</v>
      </c>
      <c r="AT42" s="25"/>
    </row>
    <row r="43" spans="3:48" ht="12.75" customHeight="1">
      <c r="C43" s="279"/>
      <c r="W43" s="45">
        <v>11</v>
      </c>
      <c r="X43" s="24" t="s">
        <v>106</v>
      </c>
      <c r="AH43" s="271">
        <f>SQRT(POWER(3.81,2)+POWER(0.8,2))</f>
        <v>3.8930836107127216</v>
      </c>
      <c r="AI43" s="271"/>
      <c r="AJ43" s="20" t="s">
        <v>18</v>
      </c>
      <c r="AK43" s="25"/>
      <c r="AO43" s="23">
        <v>27</v>
      </c>
      <c r="AP43" s="24" t="s">
        <v>122</v>
      </c>
      <c r="AR43" s="59">
        <v>9</v>
      </c>
      <c r="AS43" s="20" t="s">
        <v>5</v>
      </c>
      <c r="AT43" s="25"/>
    </row>
    <row r="44" spans="3:48" ht="12.75" customHeight="1" thickBot="1">
      <c r="C44" s="279"/>
      <c r="W44" s="45">
        <v>12</v>
      </c>
      <c r="X44" s="24" t="s">
        <v>112</v>
      </c>
      <c r="AH44" s="271">
        <f>SQRT(POWER(3.3,2)+POWER(3.5,2))</f>
        <v>4.8104053883222777</v>
      </c>
      <c r="AI44" s="271"/>
      <c r="AJ44" s="20" t="s">
        <v>18</v>
      </c>
      <c r="AK44" s="25"/>
      <c r="AO44" s="48">
        <v>28</v>
      </c>
      <c r="AP44" s="39" t="s">
        <v>123</v>
      </c>
      <c r="AQ44" s="29"/>
      <c r="AR44" s="51">
        <f>(AH35+0.2)*4</f>
        <v>32.799999999999997</v>
      </c>
      <c r="AS44" s="34" t="s">
        <v>18</v>
      </c>
      <c r="AT44" s="30"/>
    </row>
    <row r="45" spans="3:48" ht="12.75" customHeight="1">
      <c r="C45" s="279"/>
      <c r="W45" s="45">
        <v>13</v>
      </c>
      <c r="X45" s="24" t="s">
        <v>108</v>
      </c>
      <c r="AH45" s="271">
        <f>6*2</f>
        <v>12</v>
      </c>
      <c r="AI45" s="271"/>
      <c r="AJ45" s="20" t="s">
        <v>5</v>
      </c>
      <c r="AK45" s="25"/>
    </row>
    <row r="46" spans="3:48" ht="12.75" customHeight="1">
      <c r="W46" s="45">
        <v>14</v>
      </c>
      <c r="X46" s="24" t="s">
        <v>109</v>
      </c>
      <c r="AH46" s="271">
        <f>4*2</f>
        <v>8</v>
      </c>
      <c r="AI46" s="271"/>
      <c r="AJ46" s="20" t="s">
        <v>5</v>
      </c>
      <c r="AK46" s="25"/>
    </row>
    <row r="47" spans="3:48" ht="12.75" customHeight="1">
      <c r="W47" s="45">
        <v>15</v>
      </c>
      <c r="X47" s="24" t="s">
        <v>110</v>
      </c>
      <c r="AH47" s="275">
        <v>4</v>
      </c>
      <c r="AI47" s="275"/>
      <c r="AJ47" s="20" t="s">
        <v>5</v>
      </c>
      <c r="AK47" s="25"/>
    </row>
    <row r="48" spans="3:48" ht="12.75" customHeight="1">
      <c r="W48" s="45">
        <v>16</v>
      </c>
      <c r="X48" s="24" t="s">
        <v>111</v>
      </c>
      <c r="AH48" s="275">
        <v>4</v>
      </c>
      <c r="AI48" s="275"/>
      <c r="AJ48" s="20" t="s">
        <v>5</v>
      </c>
      <c r="AK48" s="25"/>
    </row>
    <row r="49" spans="23:37" ht="12.75" customHeight="1">
      <c r="W49" s="45">
        <v>17</v>
      </c>
      <c r="X49" s="24" t="s">
        <v>37</v>
      </c>
      <c r="AH49" s="271">
        <f>(180-50)/2</f>
        <v>65</v>
      </c>
      <c r="AI49" s="271"/>
      <c r="AJ49" s="20" t="s">
        <v>38</v>
      </c>
      <c r="AK49" s="25"/>
    </row>
    <row r="50" spans="23:37" ht="12.75" customHeight="1" thickBot="1">
      <c r="W50" s="46">
        <v>18</v>
      </c>
      <c r="X50" s="39" t="s">
        <v>39</v>
      </c>
      <c r="Y50" s="29"/>
      <c r="Z50" s="29"/>
      <c r="AA50" s="29"/>
      <c r="AB50" s="29"/>
      <c r="AC50" s="29"/>
      <c r="AD50" s="29"/>
      <c r="AE50" s="29"/>
      <c r="AF50" s="29"/>
      <c r="AG50" s="29"/>
      <c r="AH50" s="288">
        <v>50</v>
      </c>
      <c r="AI50" s="288"/>
      <c r="AJ50" s="29" t="s">
        <v>38</v>
      </c>
      <c r="AK50" s="30"/>
    </row>
  </sheetData>
  <mergeCells count="46">
    <mergeCell ref="AH50:AI50"/>
    <mergeCell ref="T41:T42"/>
    <mergeCell ref="AH49:AI49"/>
    <mergeCell ref="AH46:AI46"/>
    <mergeCell ref="AH48:AI48"/>
    <mergeCell ref="AH44:AI44"/>
    <mergeCell ref="AH47:AI47"/>
    <mergeCell ref="S39:S40"/>
    <mergeCell ref="AD4:AE4"/>
    <mergeCell ref="AI30:AJ30"/>
    <mergeCell ref="AB30:AC30"/>
    <mergeCell ref="AD5:AE5"/>
    <mergeCell ref="V23:V29"/>
    <mergeCell ref="W32:AK32"/>
    <mergeCell ref="AH33:AI33"/>
    <mergeCell ref="AH38:AI38"/>
    <mergeCell ref="AH34:AI34"/>
    <mergeCell ref="AH35:AI35"/>
    <mergeCell ref="AH36:AI36"/>
    <mergeCell ref="AH37:AI37"/>
    <mergeCell ref="S20:S21"/>
    <mergeCell ref="R16:S17"/>
    <mergeCell ref="K31:L31"/>
    <mergeCell ref="H32:I32"/>
    <mergeCell ref="K30:L30"/>
    <mergeCell ref="C39:C45"/>
    <mergeCell ref="D36:D37"/>
    <mergeCell ref="C24:C25"/>
    <mergeCell ref="K14:L14"/>
    <mergeCell ref="K17:L17"/>
    <mergeCell ref="F1:AN1"/>
    <mergeCell ref="F2:AN2"/>
    <mergeCell ref="F3:AN3"/>
    <mergeCell ref="AO2:AT2"/>
    <mergeCell ref="B18:B19"/>
    <mergeCell ref="C12:C13"/>
    <mergeCell ref="C18:C19"/>
    <mergeCell ref="AH43:AI43"/>
    <mergeCell ref="AH45:AI45"/>
    <mergeCell ref="AO14:AT14"/>
    <mergeCell ref="AO24:AT24"/>
    <mergeCell ref="AH41:AI41"/>
    <mergeCell ref="AH42:AI42"/>
    <mergeCell ref="AH39:AI39"/>
    <mergeCell ref="AH40:AI40"/>
    <mergeCell ref="AO34:AT34"/>
  </mergeCells>
  <phoneticPr fontId="0" type="noConversion"/>
  <printOptions horizontalCentered="1" verticalCentered="1"/>
  <pageMargins left="0.35433070866141736" right="0.51" top="0.28999999999999998" bottom="0.39370078740157483" header="0.2" footer="0.27559055118110237"/>
  <pageSetup paperSize="9" scale="80" orientation="landscape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5"/>
  <sheetViews>
    <sheetView topLeftCell="A10" workbookViewId="0">
      <selection activeCell="G11" sqref="G11"/>
    </sheetView>
  </sheetViews>
  <sheetFormatPr defaultRowHeight="12.75"/>
  <cols>
    <col min="1" max="1" width="4.42578125" style="2" customWidth="1"/>
    <col min="2" max="2" width="18.7109375" customWidth="1"/>
    <col min="3" max="3" width="25" style="2" customWidth="1"/>
    <col min="4" max="4" width="6.140625" style="2" customWidth="1"/>
    <col min="5" max="5" width="9.7109375" style="6" customWidth="1"/>
    <col min="6" max="6" width="7.28515625" style="6" customWidth="1"/>
    <col min="7" max="7" width="11.140625" style="6" customWidth="1"/>
    <col min="8" max="8" width="13.42578125" style="6" customWidth="1"/>
    <col min="9" max="9" width="10.42578125" customWidth="1"/>
  </cols>
  <sheetData>
    <row r="1" spans="1:9" s="9" customFormat="1" ht="18.75">
      <c r="A1" s="5"/>
      <c r="B1" s="177" t="s">
        <v>1</v>
      </c>
      <c r="C1" s="177"/>
      <c r="D1" s="178"/>
      <c r="E1" s="179"/>
      <c r="F1" s="179"/>
      <c r="G1" s="179"/>
      <c r="H1" s="180"/>
      <c r="I1" s="17"/>
    </row>
    <row r="2" spans="1:9" s="9" customFormat="1" ht="18.75">
      <c r="A2" s="5"/>
      <c r="B2" s="177" t="s">
        <v>334</v>
      </c>
      <c r="C2" s="181"/>
      <c r="D2" s="178"/>
      <c r="E2" s="180"/>
      <c r="F2" s="180"/>
      <c r="G2" s="180"/>
      <c r="H2" s="180"/>
      <c r="I2" s="17"/>
    </row>
    <row r="3" spans="1:9" s="9" customFormat="1" ht="16.5" customHeight="1">
      <c r="A3" s="5"/>
      <c r="B3" s="380" t="s">
        <v>49</v>
      </c>
      <c r="C3" s="380"/>
      <c r="D3" s="380"/>
      <c r="E3" s="380"/>
      <c r="F3" s="380"/>
      <c r="G3" s="380"/>
      <c r="H3" s="380"/>
      <c r="I3" s="17"/>
    </row>
    <row r="4" spans="1:9" ht="13.5" customHeight="1" thickBot="1">
      <c r="A4" s="1"/>
      <c r="B4" s="381" t="s">
        <v>335</v>
      </c>
      <c r="C4" s="381"/>
      <c r="D4" s="381"/>
      <c r="E4" s="381"/>
      <c r="F4" s="381"/>
      <c r="G4" s="381"/>
      <c r="H4" s="381"/>
      <c r="I4" s="4"/>
    </row>
    <row r="5" spans="1:9" ht="48" thickBot="1">
      <c r="A5" s="182" t="s">
        <v>52</v>
      </c>
      <c r="B5" s="183" t="s">
        <v>53</v>
      </c>
      <c r="C5" s="183" t="s">
        <v>54</v>
      </c>
      <c r="D5" s="183" t="s">
        <v>55</v>
      </c>
      <c r="E5" s="183" t="s">
        <v>56</v>
      </c>
      <c r="F5" s="183" t="s">
        <v>84</v>
      </c>
      <c r="G5" s="183" t="s">
        <v>83</v>
      </c>
      <c r="H5" s="184" t="s">
        <v>336</v>
      </c>
    </row>
    <row r="6" spans="1:9" ht="15.75">
      <c r="A6" s="108"/>
      <c r="B6" s="185" t="s">
        <v>65</v>
      </c>
      <c r="C6" s="108"/>
      <c r="D6" s="108"/>
      <c r="E6" s="108"/>
      <c r="F6" s="108"/>
      <c r="G6" s="108"/>
      <c r="H6" s="108"/>
      <c r="I6" s="20"/>
    </row>
    <row r="7" spans="1:9" ht="15.75">
      <c r="A7" s="109">
        <v>1</v>
      </c>
      <c r="B7" s="186" t="s">
        <v>58</v>
      </c>
      <c r="C7" s="186" t="s">
        <v>60</v>
      </c>
      <c r="D7" s="110" t="s">
        <v>5</v>
      </c>
      <c r="E7" s="111">
        <f>ТЗ!AR43</f>
        <v>9</v>
      </c>
      <c r="F7" s="112">
        <f>0.1*0.15*7*E7</f>
        <v>0.94499999999999995</v>
      </c>
      <c r="G7" s="111">
        <v>2000</v>
      </c>
      <c r="H7" s="187">
        <f t="shared" ref="H7:H12" si="0">E7*F7*G7</f>
        <v>17009.999999999996</v>
      </c>
      <c r="I7" s="20"/>
    </row>
    <row r="8" spans="1:9" ht="15.75">
      <c r="A8" s="109">
        <v>2</v>
      </c>
      <c r="B8" s="188" t="s">
        <v>59</v>
      </c>
      <c r="C8" s="188" t="s">
        <v>61</v>
      </c>
      <c r="D8" s="113" t="s">
        <v>5</v>
      </c>
      <c r="E8" s="114">
        <f>E7*2</f>
        <v>18</v>
      </c>
      <c r="F8" s="115">
        <f>0.1*0.15*1.5*E8</f>
        <v>0.40499999999999997</v>
      </c>
      <c r="G8" s="114">
        <v>1900</v>
      </c>
      <c r="H8" s="189">
        <f t="shared" si="0"/>
        <v>13850.999999999998</v>
      </c>
      <c r="I8" s="20"/>
    </row>
    <row r="9" spans="1:9" ht="15.75">
      <c r="A9" s="109">
        <v>3</v>
      </c>
      <c r="B9" s="188" t="s">
        <v>62</v>
      </c>
      <c r="C9" s="188" t="s">
        <v>60</v>
      </c>
      <c r="D9" s="113" t="s">
        <v>5</v>
      </c>
      <c r="E9" s="114">
        <v>2</v>
      </c>
      <c r="F9" s="115">
        <f>0.1*0.15*ТЗ!AH33*E9</f>
        <v>0.24</v>
      </c>
      <c r="G9" s="114">
        <v>2000</v>
      </c>
      <c r="H9" s="189">
        <f t="shared" si="0"/>
        <v>960</v>
      </c>
      <c r="I9" s="20"/>
    </row>
    <row r="10" spans="1:9" ht="15.75">
      <c r="A10" s="109">
        <v>4</v>
      </c>
      <c r="B10" s="188" t="s">
        <v>71</v>
      </c>
      <c r="C10" s="188" t="s">
        <v>124</v>
      </c>
      <c r="D10" s="113" t="s">
        <v>5</v>
      </c>
      <c r="E10" s="114">
        <f>E8</f>
        <v>18</v>
      </c>
      <c r="F10" s="113">
        <f>0.04*0.12*ТЗ!AR42*Материал!E10</f>
        <v>0.31536000000000003</v>
      </c>
      <c r="G10" s="114">
        <v>1800</v>
      </c>
      <c r="H10" s="189">
        <f t="shared" si="0"/>
        <v>10217.664000000001</v>
      </c>
      <c r="I10" s="20"/>
    </row>
    <row r="11" spans="1:9" ht="15.75">
      <c r="A11" s="109">
        <v>5</v>
      </c>
      <c r="B11" s="188" t="s">
        <v>64</v>
      </c>
      <c r="C11" s="188" t="s">
        <v>125</v>
      </c>
      <c r="D11" s="113" t="s">
        <v>5</v>
      </c>
      <c r="E11" s="114">
        <v>9</v>
      </c>
      <c r="F11" s="113">
        <f>0.04*0.12*3.3*1.2</f>
        <v>1.9007999999999994E-2</v>
      </c>
      <c r="G11" s="114">
        <v>1800</v>
      </c>
      <c r="H11" s="189">
        <f t="shared" si="0"/>
        <v>307.92959999999988</v>
      </c>
      <c r="I11" s="20"/>
    </row>
    <row r="12" spans="1:9" ht="15.75">
      <c r="A12" s="109">
        <v>6</v>
      </c>
      <c r="B12" s="188" t="s">
        <v>66</v>
      </c>
      <c r="C12" s="188" t="s">
        <v>85</v>
      </c>
      <c r="D12" s="113" t="s">
        <v>5</v>
      </c>
      <c r="E12" s="114">
        <v>36</v>
      </c>
      <c r="F12" s="115">
        <f>0.04*0.12*0.5*1.2*E12</f>
        <v>0.10367999999999999</v>
      </c>
      <c r="G12" s="114">
        <v>1800</v>
      </c>
      <c r="H12" s="189">
        <f t="shared" si="0"/>
        <v>6718.4639999999999</v>
      </c>
      <c r="I12" s="20"/>
    </row>
    <row r="13" spans="1:9" ht="15.75">
      <c r="A13" s="109">
        <v>7</v>
      </c>
      <c r="B13" s="188" t="s">
        <v>126</v>
      </c>
      <c r="C13" s="188" t="s">
        <v>127</v>
      </c>
      <c r="D13" s="113" t="s">
        <v>5</v>
      </c>
      <c r="E13" s="114">
        <f>ТЗ!AH45</f>
        <v>12</v>
      </c>
      <c r="F13" s="115">
        <f>0.1*0.15*2*E13</f>
        <v>0.36</v>
      </c>
      <c r="G13" s="114">
        <v>1800</v>
      </c>
      <c r="H13" s="189">
        <f>E13*F13*G13/2</f>
        <v>3888.0000000000005</v>
      </c>
      <c r="I13" s="20"/>
    </row>
    <row r="14" spans="1:9" ht="15.75">
      <c r="A14" s="109">
        <v>8</v>
      </c>
      <c r="B14" s="188" t="s">
        <v>128</v>
      </c>
      <c r="C14" s="188" t="s">
        <v>130</v>
      </c>
      <c r="D14" s="113" t="s">
        <v>5</v>
      </c>
      <c r="E14" s="114">
        <f>ТЗ!AH46</f>
        <v>8</v>
      </c>
      <c r="F14" s="115">
        <f>0.1*0.15*2*E14</f>
        <v>0.24</v>
      </c>
      <c r="G14" s="114">
        <v>1800</v>
      </c>
      <c r="H14" s="189">
        <f>E14*F14*G14/2</f>
        <v>1728</v>
      </c>
      <c r="I14" s="20"/>
    </row>
    <row r="15" spans="1:9" ht="15.75">
      <c r="A15" s="109">
        <v>9</v>
      </c>
      <c r="B15" s="188" t="s">
        <v>129</v>
      </c>
      <c r="C15" s="188" t="s">
        <v>131</v>
      </c>
      <c r="D15" s="113" t="s">
        <v>5</v>
      </c>
      <c r="E15" s="114">
        <f>ТЗ!AH47</f>
        <v>4</v>
      </c>
      <c r="F15" s="115">
        <f>0.1*0.15*4*E15</f>
        <v>0.24</v>
      </c>
      <c r="G15" s="114">
        <v>1800</v>
      </c>
      <c r="H15" s="189">
        <f>E15*F15*G15/2</f>
        <v>864</v>
      </c>
      <c r="I15" s="20"/>
    </row>
    <row r="16" spans="1:9" ht="15.75">
      <c r="A16" s="109">
        <v>10</v>
      </c>
      <c r="B16" s="188" t="s">
        <v>132</v>
      </c>
      <c r="C16" s="188" t="s">
        <v>125</v>
      </c>
      <c r="D16" s="113" t="s">
        <v>5</v>
      </c>
      <c r="E16" s="114">
        <f>ТЗ!AH48</f>
        <v>4</v>
      </c>
      <c r="F16" s="115">
        <f>0.12*0.04*5*E16</f>
        <v>9.5999999999999988E-2</v>
      </c>
      <c r="G16" s="114">
        <v>1800</v>
      </c>
      <c r="H16" s="189">
        <f>E16*F16*G16/2</f>
        <v>345.59999999999997</v>
      </c>
      <c r="I16" s="20"/>
    </row>
    <row r="17" spans="1:9" ht="15.75">
      <c r="A17" s="109">
        <v>11</v>
      </c>
      <c r="B17" s="188"/>
      <c r="C17" s="188"/>
      <c r="D17" s="113"/>
      <c r="E17" s="114"/>
      <c r="F17" s="113"/>
      <c r="G17" s="114"/>
      <c r="H17" s="189"/>
      <c r="I17" s="20"/>
    </row>
    <row r="18" spans="1:9" ht="15.75">
      <c r="A18" s="109">
        <v>12</v>
      </c>
      <c r="B18" s="188" t="s">
        <v>72</v>
      </c>
      <c r="C18" s="188" t="s">
        <v>63</v>
      </c>
      <c r="D18" s="113" t="s">
        <v>5</v>
      </c>
      <c r="E18" s="114">
        <v>5</v>
      </c>
      <c r="F18" s="115">
        <f>0.04*0.12*6*E18</f>
        <v>0.14399999999999999</v>
      </c>
      <c r="G18" s="114">
        <v>1800</v>
      </c>
      <c r="H18" s="189">
        <f>E18*F18*G18</f>
        <v>1296</v>
      </c>
      <c r="I18" s="20"/>
    </row>
    <row r="19" spans="1:9" ht="15.75">
      <c r="A19" s="109">
        <v>13</v>
      </c>
      <c r="B19" s="188" t="s">
        <v>67</v>
      </c>
      <c r="C19" s="188" t="s">
        <v>68</v>
      </c>
      <c r="D19" s="113" t="s">
        <v>51</v>
      </c>
      <c r="E19" s="114">
        <f>ТЗ!AR35*2*0.025*0.9</f>
        <v>5.7600000000000007</v>
      </c>
      <c r="F19" s="114"/>
      <c r="G19" s="114">
        <v>850</v>
      </c>
      <c r="H19" s="189">
        <f>E19*G19</f>
        <v>4896.0000000000009</v>
      </c>
      <c r="I19" s="20"/>
    </row>
    <row r="20" spans="1:9" ht="15.75">
      <c r="A20" s="109">
        <v>14</v>
      </c>
      <c r="B20" s="188" t="s">
        <v>78</v>
      </c>
      <c r="C20" s="188" t="s">
        <v>133</v>
      </c>
      <c r="D20" s="113" t="s">
        <v>4</v>
      </c>
      <c r="E20" s="114">
        <v>10</v>
      </c>
      <c r="F20" s="114"/>
      <c r="G20" s="114">
        <v>185</v>
      </c>
      <c r="H20" s="189">
        <f>E20*G20</f>
        <v>1850</v>
      </c>
      <c r="I20" s="20"/>
    </row>
    <row r="21" spans="1:9" ht="15.75">
      <c r="A21" s="109">
        <v>15</v>
      </c>
      <c r="B21" s="188" t="s">
        <v>81</v>
      </c>
      <c r="C21" s="188" t="s">
        <v>82</v>
      </c>
      <c r="D21" s="113" t="s">
        <v>6</v>
      </c>
      <c r="E21" s="114">
        <v>2</v>
      </c>
      <c r="F21" s="114"/>
      <c r="G21" s="114">
        <v>80</v>
      </c>
      <c r="H21" s="189">
        <f>E21*G21</f>
        <v>160</v>
      </c>
      <c r="I21" s="20"/>
    </row>
    <row r="22" spans="1:9" ht="15.75">
      <c r="A22" s="109">
        <v>16</v>
      </c>
      <c r="B22" s="188" t="s">
        <v>79</v>
      </c>
      <c r="C22" s="188" t="s">
        <v>80</v>
      </c>
      <c r="D22" s="113" t="s">
        <v>18</v>
      </c>
      <c r="E22" s="114">
        <v>140</v>
      </c>
      <c r="F22" s="190">
        <v>150</v>
      </c>
      <c r="G22" s="114">
        <v>350</v>
      </c>
      <c r="H22" s="189">
        <v>350</v>
      </c>
      <c r="I22" s="20"/>
    </row>
    <row r="23" spans="1:9" ht="15.75">
      <c r="A23" s="191"/>
      <c r="B23" s="192" t="s">
        <v>70</v>
      </c>
      <c r="C23" s="188"/>
      <c r="D23" s="113"/>
      <c r="E23" s="114"/>
      <c r="F23" s="114"/>
      <c r="G23" s="114"/>
      <c r="H23" s="189"/>
      <c r="I23" s="20"/>
    </row>
    <row r="24" spans="1:9" ht="15.75">
      <c r="A24" s="191">
        <v>17</v>
      </c>
      <c r="B24" s="188" t="s">
        <v>64</v>
      </c>
      <c r="C24" s="188" t="s">
        <v>125</v>
      </c>
      <c r="D24" s="113" t="s">
        <v>18</v>
      </c>
      <c r="E24" s="114">
        <f>7*4/2</f>
        <v>14</v>
      </c>
      <c r="F24" s="115">
        <f>0.04*0.12*3.7*1.1*E24</f>
        <v>0.27350399999999997</v>
      </c>
      <c r="G24" s="114">
        <v>1800</v>
      </c>
      <c r="H24" s="189">
        <f>E24*F24*G24</f>
        <v>6892.3007999999991</v>
      </c>
      <c r="I24" s="20"/>
    </row>
    <row r="25" spans="1:9" ht="18.75">
      <c r="A25" s="191">
        <v>18</v>
      </c>
      <c r="B25" s="188" t="s">
        <v>69</v>
      </c>
      <c r="C25" s="188" t="s">
        <v>73</v>
      </c>
      <c r="D25" s="193" t="s">
        <v>330</v>
      </c>
      <c r="E25" s="114">
        <f>ТЗ!AR36</f>
        <v>50.356230994783559</v>
      </c>
      <c r="F25" s="115">
        <f>0.022*ТЗ!AH36*1.1</f>
        <v>0.17408868429625174</v>
      </c>
      <c r="G25" s="114">
        <v>2500</v>
      </c>
      <c r="H25" s="189">
        <f>G25*F25</f>
        <v>435.22171074062936</v>
      </c>
      <c r="I25" s="20"/>
    </row>
    <row r="26" spans="1:9" ht="15.75">
      <c r="A26" s="191"/>
      <c r="B26" s="192" t="s">
        <v>74</v>
      </c>
      <c r="C26" s="188"/>
      <c r="D26" s="113"/>
      <c r="E26" s="114"/>
      <c r="F26" s="114"/>
      <c r="G26" s="114"/>
      <c r="H26" s="189"/>
      <c r="I26" s="20"/>
    </row>
    <row r="27" spans="1:9" ht="15.75">
      <c r="A27" s="191">
        <v>19</v>
      </c>
      <c r="B27" s="188" t="s">
        <v>75</v>
      </c>
      <c r="C27" s="188" t="s">
        <v>50</v>
      </c>
      <c r="D27" s="113" t="s">
        <v>5</v>
      </c>
      <c r="E27" s="114">
        <v>2</v>
      </c>
      <c r="F27" s="113">
        <f>0.1*0.15*6</f>
        <v>0.09</v>
      </c>
      <c r="G27" s="114">
        <v>2000</v>
      </c>
      <c r="H27" s="189">
        <f>E27*F27*G27</f>
        <v>360</v>
      </c>
      <c r="I27" s="20"/>
    </row>
    <row r="28" spans="1:9" ht="15.75">
      <c r="A28" s="191">
        <v>20</v>
      </c>
      <c r="B28" s="188" t="s">
        <v>75</v>
      </c>
      <c r="C28" s="188" t="s">
        <v>63</v>
      </c>
      <c r="D28" s="113" t="s">
        <v>5</v>
      </c>
      <c r="E28" s="114">
        <v>1</v>
      </c>
      <c r="F28" s="113">
        <f>0.04*0.12*6</f>
        <v>2.8799999999999999E-2</v>
      </c>
      <c r="G28" s="114">
        <v>360</v>
      </c>
      <c r="H28" s="189">
        <f>E28*F28*G28</f>
        <v>10.368</v>
      </c>
      <c r="I28" s="20"/>
    </row>
    <row r="29" spans="1:9" ht="18.75">
      <c r="A29" s="191">
        <v>21</v>
      </c>
      <c r="B29" s="188" t="s">
        <v>69</v>
      </c>
      <c r="C29" s="188" t="s">
        <v>73</v>
      </c>
      <c r="D29" s="193" t="s">
        <v>330</v>
      </c>
      <c r="E29" s="194">
        <f>E25-2</f>
        <v>48.356230994783559</v>
      </c>
      <c r="F29" s="115">
        <f>0.022*E29*1.1</f>
        <v>1.1702207900737622</v>
      </c>
      <c r="G29" s="114">
        <v>2500</v>
      </c>
      <c r="H29" s="189">
        <f>G29*F29</f>
        <v>2925.5519751844054</v>
      </c>
      <c r="I29" s="20"/>
    </row>
    <row r="30" spans="1:9" ht="18.75">
      <c r="A30" s="191">
        <v>22</v>
      </c>
      <c r="B30" s="192" t="s">
        <v>76</v>
      </c>
      <c r="C30" s="188" t="s">
        <v>73</v>
      </c>
      <c r="D30" s="193" t="s">
        <v>330</v>
      </c>
      <c r="E30" s="114">
        <f>ТЗ!AR37</f>
        <v>16</v>
      </c>
      <c r="F30" s="115">
        <f>0.022*E30*1.1</f>
        <v>0.38719999999999999</v>
      </c>
      <c r="G30" s="114">
        <v>2500</v>
      </c>
      <c r="H30" s="189">
        <f>E30*G30</f>
        <v>40000</v>
      </c>
      <c r="I30" s="20"/>
    </row>
    <row r="31" spans="1:9" ht="18.75">
      <c r="A31" s="191">
        <v>23</v>
      </c>
      <c r="B31" s="192" t="s">
        <v>77</v>
      </c>
      <c r="C31" s="188" t="s">
        <v>73</v>
      </c>
      <c r="D31" s="193" t="s">
        <v>330</v>
      </c>
      <c r="E31" s="114">
        <f>ТЗ!AR38</f>
        <v>5.2</v>
      </c>
      <c r="F31" s="115">
        <f>0.022*E31*1.1</f>
        <v>0.12584000000000001</v>
      </c>
      <c r="G31" s="114">
        <v>2500</v>
      </c>
      <c r="H31" s="189">
        <f>E31*G31</f>
        <v>13000</v>
      </c>
      <c r="I31" s="20"/>
    </row>
    <row r="32" spans="1:9" ht="16.5" thickBot="1">
      <c r="A32" s="195"/>
      <c r="B32" s="196"/>
      <c r="C32" s="196"/>
      <c r="D32" s="116"/>
      <c r="E32" s="117"/>
      <c r="F32" s="117"/>
      <c r="G32" s="197" t="s">
        <v>7</v>
      </c>
      <c r="H32" s="198">
        <f>SUM(H9:H31)</f>
        <v>97205.100085925034</v>
      </c>
      <c r="I32" s="20"/>
    </row>
    <row r="33" spans="1:9" ht="16.5" thickBot="1">
      <c r="A33" s="118"/>
      <c r="B33" s="83"/>
      <c r="C33" s="118"/>
      <c r="D33" s="118"/>
      <c r="E33" s="119"/>
      <c r="F33" s="119"/>
      <c r="G33" s="119"/>
      <c r="H33" s="199">
        <f>H32/24</f>
        <v>4050.2125035802096</v>
      </c>
      <c r="I33" s="20"/>
    </row>
    <row r="34" spans="1:9">
      <c r="E34" s="11"/>
    </row>
    <row r="35" spans="1:9" ht="15.75">
      <c r="A35"/>
      <c r="B35" s="3" t="s">
        <v>8</v>
      </c>
      <c r="C35"/>
      <c r="E35" s="7"/>
      <c r="F35" s="7"/>
      <c r="G35" s="8" t="s">
        <v>9</v>
      </c>
      <c r="H35"/>
    </row>
  </sheetData>
  <mergeCells count="2">
    <mergeCell ref="B3:H3"/>
    <mergeCell ref="B4:H4"/>
  </mergeCells>
  <phoneticPr fontId="0" type="noConversion"/>
  <pageMargins left="1.4173228346456694" right="0.55118110236220474" top="0.98425196850393704" bottom="0.98425196850393704" header="0.51181102362204722" footer="0.51181102362204722"/>
  <pageSetup paperSize="9" orientation="portrait" horizontalDpi="300" verticalDpi="300" r:id="rId1"/>
  <headerFooter alignWithMargins="0">
    <oddHeader>&amp;LСоломоник В.З.
&amp;C&amp;A&amp;RОтделка  дома
&amp;D&amp;T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134"/>
  <sheetViews>
    <sheetView topLeftCell="A52" workbookViewId="0">
      <selection activeCell="I67" sqref="I67"/>
    </sheetView>
  </sheetViews>
  <sheetFormatPr defaultRowHeight="12.75"/>
  <cols>
    <col min="1" max="1" width="4.85546875" style="232" customWidth="1"/>
    <col min="2" max="2" width="50.42578125" style="238" customWidth="1"/>
    <col min="3" max="3" width="9.85546875" style="232" customWidth="1"/>
    <col min="4" max="5" width="11.28515625" style="232" customWidth="1"/>
    <col min="6" max="6" width="11.5703125" style="232" customWidth="1"/>
    <col min="7" max="7" width="8.85546875" style="232" customWidth="1"/>
    <col min="8" max="8" width="15.85546875" style="232" customWidth="1"/>
    <col min="9" max="9" width="7.5703125" customWidth="1"/>
  </cols>
  <sheetData>
    <row r="1" spans="1:8" ht="26.25">
      <c r="B1" s="235" t="s">
        <v>433</v>
      </c>
      <c r="C1" s="236"/>
      <c r="D1" s="236"/>
      <c r="E1" s="236"/>
      <c r="F1" s="236"/>
      <c r="G1" s="236"/>
      <c r="H1" s="237"/>
    </row>
    <row r="2" spans="1:8" ht="16.5" thickBot="1">
      <c r="G2" s="239" t="s">
        <v>432</v>
      </c>
      <c r="H2" s="239">
        <v>29.2</v>
      </c>
    </row>
    <row r="3" spans="1:8" ht="51" customHeight="1" thickBot="1">
      <c r="A3" s="225" t="s">
        <v>338</v>
      </c>
      <c r="B3" s="226" t="s">
        <v>10</v>
      </c>
      <c r="C3" s="226" t="s">
        <v>23</v>
      </c>
      <c r="D3" s="226" t="s">
        <v>21</v>
      </c>
      <c r="E3" s="226" t="s">
        <v>379</v>
      </c>
      <c r="F3" s="226" t="s">
        <v>402</v>
      </c>
      <c r="G3" s="226" t="s">
        <v>431</v>
      </c>
      <c r="H3" s="227" t="s">
        <v>336</v>
      </c>
    </row>
    <row r="4" spans="1:8" ht="15.75">
      <c r="A4" s="264"/>
      <c r="B4" s="240" t="s">
        <v>139</v>
      </c>
      <c r="C4" s="241"/>
      <c r="D4" s="242"/>
      <c r="E4" s="242"/>
      <c r="F4" s="242"/>
      <c r="G4" s="241"/>
      <c r="H4" s="243"/>
    </row>
    <row r="5" spans="1:8" ht="18.75">
      <c r="A5" s="228">
        <v>1</v>
      </c>
      <c r="B5" s="244" t="s">
        <v>337</v>
      </c>
      <c r="C5" s="193" t="s">
        <v>349</v>
      </c>
      <c r="D5" s="229">
        <f>Фасад!V56*0.6*2+Профиль1!M56*0.6*2</f>
        <v>13.68</v>
      </c>
      <c r="E5" s="229" t="s">
        <v>399</v>
      </c>
      <c r="F5" s="229">
        <v>28.44</v>
      </c>
      <c r="G5" s="193">
        <v>11.82</v>
      </c>
      <c r="H5" s="231">
        <f>D5*G5*F5</f>
        <v>4598.679744</v>
      </c>
    </row>
    <row r="6" spans="1:8" ht="15.75">
      <c r="A6" s="228">
        <v>2</v>
      </c>
      <c r="B6" s="244" t="s">
        <v>339</v>
      </c>
      <c r="C6" s="193" t="s">
        <v>3</v>
      </c>
      <c r="D6" s="229">
        <f>Фасад!$V$56*12*2+0.2*12*2+Потолок!AI19*12*2+0.2*12*2</f>
        <v>283.20000000000005</v>
      </c>
      <c r="E6" s="229" t="s">
        <v>400</v>
      </c>
      <c r="F6" s="229">
        <v>28.44</v>
      </c>
      <c r="G6" s="193">
        <v>1.1499999999999999</v>
      </c>
      <c r="H6" s="231">
        <f t="shared" ref="H6:H18" si="0">D6*G6*F6</f>
        <v>9262.3392000000003</v>
      </c>
    </row>
    <row r="7" spans="1:8" ht="15.75">
      <c r="A7" s="228">
        <v>3</v>
      </c>
      <c r="B7" s="244" t="s">
        <v>342</v>
      </c>
      <c r="C7" s="193" t="s">
        <v>3</v>
      </c>
      <c r="D7" s="229">
        <f>ТЗ_пол!J11*12*4+ТЗ_пол!A21*12*2+ТЗ_пол!V11*12*2+ТЗ_пол!AH25*12*2</f>
        <v>383.28</v>
      </c>
      <c r="E7" s="229" t="s">
        <v>400</v>
      </c>
      <c r="F7" s="229">
        <v>28.44</v>
      </c>
      <c r="G7" s="193">
        <v>1.1499999999999999</v>
      </c>
      <c r="H7" s="231"/>
    </row>
    <row r="8" spans="1:8" ht="15.75">
      <c r="A8" s="228">
        <v>4</v>
      </c>
      <c r="B8" s="245" t="s">
        <v>340</v>
      </c>
      <c r="C8" s="193" t="s">
        <v>3</v>
      </c>
      <c r="D8" s="229">
        <f>D7-D9</f>
        <v>202.32</v>
      </c>
      <c r="E8" s="229" t="s">
        <v>400</v>
      </c>
      <c r="F8" s="229">
        <v>28.44</v>
      </c>
      <c r="G8" s="193">
        <v>1.1499999999999999</v>
      </c>
      <c r="H8" s="231">
        <f>D8*G8*F8</f>
        <v>6617.0779199999997</v>
      </c>
    </row>
    <row r="9" spans="1:8" ht="15.75">
      <c r="A9" s="228">
        <v>5</v>
      </c>
      <c r="B9" s="245" t="s">
        <v>341</v>
      </c>
      <c r="C9" s="193" t="s">
        <v>3</v>
      </c>
      <c r="D9" s="229">
        <f>ТЗ_пол!AH25*12*2+ТЗ_пол!J11*12*2</f>
        <v>180.95999999999998</v>
      </c>
      <c r="E9" s="229" t="s">
        <v>400</v>
      </c>
      <c r="F9" s="229">
        <v>28.44</v>
      </c>
      <c r="G9" s="193">
        <v>1.1499999999999999</v>
      </c>
      <c r="H9" s="231">
        <f>D9*G9*F9</f>
        <v>5918.4777599999989</v>
      </c>
    </row>
    <row r="10" spans="1:8" ht="18.75">
      <c r="A10" s="228">
        <v>6</v>
      </c>
      <c r="B10" s="234" t="s">
        <v>355</v>
      </c>
      <c r="C10" s="193" t="s">
        <v>330</v>
      </c>
      <c r="D10" s="229">
        <f>Фасад!AI39*0.1*0.1*8</f>
        <v>0.192</v>
      </c>
      <c r="E10" s="229" t="s">
        <v>404</v>
      </c>
      <c r="F10" s="229">
        <v>28.44</v>
      </c>
      <c r="G10" s="193">
        <v>1.81</v>
      </c>
      <c r="H10" s="231">
        <f t="shared" si="0"/>
        <v>9.8834688000000011</v>
      </c>
    </row>
    <row r="11" spans="1:8" ht="15.75">
      <c r="A11" s="228"/>
      <c r="B11" s="246" t="s">
        <v>353</v>
      </c>
      <c r="C11" s="193"/>
      <c r="D11" s="229"/>
      <c r="E11" s="229"/>
      <c r="F11" s="229"/>
      <c r="G11" s="193"/>
      <c r="H11" s="231">
        <f t="shared" si="0"/>
        <v>0</v>
      </c>
    </row>
    <row r="12" spans="1:8" ht="31.5">
      <c r="A12" s="228">
        <v>7</v>
      </c>
      <c r="B12" s="234" t="s">
        <v>354</v>
      </c>
      <c r="C12" s="193" t="s">
        <v>5</v>
      </c>
      <c r="D12" s="229">
        <v>3</v>
      </c>
      <c r="E12" s="229"/>
      <c r="F12" s="229"/>
      <c r="G12" s="193"/>
      <c r="H12" s="231">
        <f t="shared" si="0"/>
        <v>0</v>
      </c>
    </row>
    <row r="13" spans="1:8" ht="15.75">
      <c r="A13" s="228">
        <v>8</v>
      </c>
      <c r="B13" s="234" t="s">
        <v>343</v>
      </c>
      <c r="C13" s="193" t="s">
        <v>5</v>
      </c>
      <c r="D13" s="229">
        <v>4</v>
      </c>
      <c r="E13" s="229"/>
      <c r="F13" s="229"/>
      <c r="G13" s="193"/>
      <c r="H13" s="231">
        <f t="shared" si="0"/>
        <v>0</v>
      </c>
    </row>
    <row r="14" spans="1:8" ht="18.75">
      <c r="A14" s="228">
        <v>9</v>
      </c>
      <c r="B14" s="234" t="s">
        <v>344</v>
      </c>
      <c r="C14" s="193" t="s">
        <v>330</v>
      </c>
      <c r="D14" s="229">
        <f>12*0.6*0.6*0.8</f>
        <v>3.4559999999999995</v>
      </c>
      <c r="E14" s="229" t="s">
        <v>401</v>
      </c>
      <c r="F14" s="229">
        <v>83.27</v>
      </c>
      <c r="G14" s="193">
        <v>1.63</v>
      </c>
      <c r="H14" s="231">
        <f t="shared" si="0"/>
        <v>469.08322559999993</v>
      </c>
    </row>
    <row r="15" spans="1:8" ht="18.75">
      <c r="A15" s="228">
        <v>10</v>
      </c>
      <c r="B15" s="234" t="s">
        <v>345</v>
      </c>
      <c r="C15" s="193" t="s">
        <v>330</v>
      </c>
      <c r="D15" s="229">
        <f>ТЗ_пол!Q56</f>
        <v>6.4511999999999992</v>
      </c>
      <c r="E15" s="229" t="s">
        <v>403</v>
      </c>
      <c r="F15" s="229">
        <v>83.27</v>
      </c>
      <c r="G15" s="193">
        <v>0.5</v>
      </c>
      <c r="H15" s="231">
        <f t="shared" si="0"/>
        <v>268.59571199999993</v>
      </c>
    </row>
    <row r="16" spans="1:8" ht="18.75">
      <c r="A16" s="228">
        <v>11</v>
      </c>
      <c r="B16" s="234" t="s">
        <v>356</v>
      </c>
      <c r="C16" s="193" t="s">
        <v>330</v>
      </c>
      <c r="D16" s="229">
        <f>ТЗ_пол!Q53*0.25*0.12*0.06</f>
        <v>0.92519999999999991</v>
      </c>
      <c r="E16" s="229" t="s">
        <v>427</v>
      </c>
      <c r="F16" s="229">
        <v>41.74</v>
      </c>
      <c r="G16" s="193">
        <v>30.22</v>
      </c>
      <c r="H16" s="231">
        <f t="shared" si="0"/>
        <v>1167.0313665599999</v>
      </c>
    </row>
    <row r="17" spans="1:8" ht="18.75">
      <c r="A17" s="228">
        <v>12</v>
      </c>
      <c r="B17" s="234" t="s">
        <v>348</v>
      </c>
      <c r="C17" s="193" t="s">
        <v>349</v>
      </c>
      <c r="D17" s="229">
        <f>ТЗ_пол!Q47*0.15*0.15*7.2+ТЗ_пол!Q48*0.1*0.15*3+ТЗ_пол!Q50*0.15*0.15*7.2</f>
        <v>1.4849999999999999</v>
      </c>
      <c r="E17" s="229" t="s">
        <v>405</v>
      </c>
      <c r="F17" s="229">
        <v>28.44</v>
      </c>
      <c r="G17" s="193">
        <v>0.06</v>
      </c>
      <c r="H17" s="231">
        <f t="shared" si="0"/>
        <v>2.5340039999999995</v>
      </c>
    </row>
    <row r="18" spans="1:8" ht="18.75">
      <c r="A18" s="228">
        <v>13</v>
      </c>
      <c r="B18" s="234" t="s">
        <v>346</v>
      </c>
      <c r="C18" s="193" t="s">
        <v>349</v>
      </c>
      <c r="D18" s="229">
        <f>ТЗ_пол!AI30*(ТЗ_пол!J11+ТЗ_пол!V11)</f>
        <v>40.680000000000007</v>
      </c>
      <c r="E18" s="229" t="s">
        <v>404</v>
      </c>
      <c r="F18" s="229">
        <v>28.44</v>
      </c>
      <c r="G18" s="193">
        <v>1.81</v>
      </c>
      <c r="H18" s="231">
        <f t="shared" si="0"/>
        <v>2094.0599520000005</v>
      </c>
    </row>
    <row r="19" spans="1:8" ht="31.5">
      <c r="A19" s="228">
        <v>14</v>
      </c>
      <c r="B19" s="234" t="s">
        <v>383</v>
      </c>
      <c r="C19" s="193" t="s">
        <v>349</v>
      </c>
      <c r="D19" s="229">
        <f>D18</f>
        <v>40.680000000000007</v>
      </c>
      <c r="E19" s="229" t="s">
        <v>404</v>
      </c>
      <c r="F19" s="229">
        <v>28.44</v>
      </c>
      <c r="G19" s="193">
        <v>1.81</v>
      </c>
      <c r="H19" s="231">
        <f>D19*G19*F19</f>
        <v>2094.0599520000005</v>
      </c>
    </row>
    <row r="20" spans="1:8" ht="15.75">
      <c r="A20" s="228">
        <v>15</v>
      </c>
      <c r="B20" s="234" t="s">
        <v>350</v>
      </c>
      <c r="C20" s="193" t="s">
        <v>5</v>
      </c>
      <c r="D20" s="229">
        <v>28</v>
      </c>
      <c r="E20" s="229"/>
      <c r="F20" s="229"/>
      <c r="G20" s="193"/>
      <c r="H20" s="231">
        <f t="shared" ref="H20:H86" si="1">D20*G20*F20</f>
        <v>0</v>
      </c>
    </row>
    <row r="21" spans="1:8" ht="15.75">
      <c r="A21" s="228">
        <v>16</v>
      </c>
      <c r="B21" s="245" t="s">
        <v>351</v>
      </c>
      <c r="C21" s="193" t="s">
        <v>5</v>
      </c>
      <c r="D21" s="229">
        <v>14</v>
      </c>
      <c r="E21" s="229"/>
      <c r="F21" s="229"/>
      <c r="G21" s="193"/>
      <c r="H21" s="231">
        <f t="shared" si="1"/>
        <v>0</v>
      </c>
    </row>
    <row r="22" spans="1:8" ht="15.75">
      <c r="A22" s="228">
        <v>17</v>
      </c>
      <c r="B22" s="245" t="s">
        <v>352</v>
      </c>
      <c r="C22" s="193" t="s">
        <v>5</v>
      </c>
      <c r="D22" s="229">
        <v>14</v>
      </c>
      <c r="E22" s="229"/>
      <c r="F22" s="229"/>
      <c r="G22" s="193"/>
      <c r="H22" s="231">
        <f t="shared" si="1"/>
        <v>0</v>
      </c>
    </row>
    <row r="23" spans="1:8" ht="31.5">
      <c r="A23" s="228">
        <v>18</v>
      </c>
      <c r="B23" s="234" t="s">
        <v>406</v>
      </c>
      <c r="C23" s="193" t="s">
        <v>349</v>
      </c>
      <c r="D23" s="229">
        <f>(ТЗ_пол!AH25-6*0.1)*ТЗ_пол!V11+(ТЗ_пол!AH25-5*0.1)*ТЗ_пол!J11</f>
        <v>23.115999999999996</v>
      </c>
      <c r="E23" s="229" t="s">
        <v>407</v>
      </c>
      <c r="F23" s="229">
        <v>28.44</v>
      </c>
      <c r="G23" s="193">
        <v>2.78</v>
      </c>
      <c r="H23" s="231">
        <f t="shared" si="1"/>
        <v>1827.6249311999995</v>
      </c>
    </row>
    <row r="24" spans="1:8" ht="18.75">
      <c r="A24" s="228">
        <v>19</v>
      </c>
      <c r="B24" s="234" t="s">
        <v>373</v>
      </c>
      <c r="C24" s="193" t="s">
        <v>349</v>
      </c>
      <c r="D24" s="229">
        <f>ТЗ_пол!J11*ТЗ_пол!A21+ТЗ_пол!V11*ТЗ_пол!AH25</f>
        <v>20.821999999999999</v>
      </c>
      <c r="E24" s="229" t="s">
        <v>412</v>
      </c>
      <c r="F24" s="229">
        <v>39.78</v>
      </c>
      <c r="G24" s="193">
        <v>1.59</v>
      </c>
      <c r="H24" s="231">
        <f t="shared" si="1"/>
        <v>1316.9956644000001</v>
      </c>
    </row>
    <row r="25" spans="1:8" ht="18.75">
      <c r="A25" s="228">
        <v>20</v>
      </c>
      <c r="B25" s="234" t="s">
        <v>374</v>
      </c>
      <c r="C25" s="193" t="s">
        <v>349</v>
      </c>
      <c r="D25" s="229">
        <f>ТЗ_пол!C30*ТЗ_пол!J11</f>
        <v>4.8140000000000001</v>
      </c>
      <c r="E25" s="229" t="s">
        <v>410</v>
      </c>
      <c r="F25" s="229">
        <v>42.21</v>
      </c>
      <c r="G25" s="193">
        <v>14.08</v>
      </c>
      <c r="H25" s="231">
        <f t="shared" si="1"/>
        <v>2861.0410752000003</v>
      </c>
    </row>
    <row r="26" spans="1:8" ht="31.5">
      <c r="A26" s="228">
        <v>21</v>
      </c>
      <c r="B26" s="234" t="s">
        <v>408</v>
      </c>
      <c r="C26" s="193" t="s">
        <v>349</v>
      </c>
      <c r="D26" s="229">
        <f>D25</f>
        <v>4.8140000000000001</v>
      </c>
      <c r="E26" s="229" t="s">
        <v>409</v>
      </c>
      <c r="F26" s="229">
        <v>26.67</v>
      </c>
      <c r="G26" s="193">
        <v>5.0599999999999996</v>
      </c>
      <c r="H26" s="231">
        <f t="shared" si="1"/>
        <v>649.65026279999995</v>
      </c>
    </row>
    <row r="27" spans="1:8" ht="18.75">
      <c r="A27" s="228">
        <v>22</v>
      </c>
      <c r="B27" s="234" t="s">
        <v>382</v>
      </c>
      <c r="C27" s="193" t="s">
        <v>349</v>
      </c>
      <c r="D27" s="229">
        <f>D25</f>
        <v>4.8140000000000001</v>
      </c>
      <c r="E27" s="229" t="s">
        <v>411</v>
      </c>
      <c r="F27" s="229">
        <v>33.9</v>
      </c>
      <c r="G27" s="193">
        <f>0.57+0.1*4</f>
        <v>0.97</v>
      </c>
      <c r="H27" s="231">
        <f t="shared" si="1"/>
        <v>158.29876199999998</v>
      </c>
    </row>
    <row r="28" spans="1:8" ht="18.75">
      <c r="A28" s="228">
        <v>23</v>
      </c>
      <c r="B28" s="234" t="s">
        <v>414</v>
      </c>
      <c r="C28" s="193" t="s">
        <v>349</v>
      </c>
      <c r="D28" s="229">
        <f>D27</f>
        <v>4.8140000000000001</v>
      </c>
      <c r="E28" s="229" t="s">
        <v>415</v>
      </c>
      <c r="F28" s="229">
        <v>33.9</v>
      </c>
      <c r="G28" s="193">
        <v>0.1</v>
      </c>
      <c r="H28" s="231">
        <f t="shared" si="1"/>
        <v>16.319459999999999</v>
      </c>
    </row>
    <row r="29" spans="1:8" ht="18.75">
      <c r="A29" s="228">
        <v>24</v>
      </c>
      <c r="B29" s="234" t="s">
        <v>358</v>
      </c>
      <c r="C29" s="193" t="s">
        <v>349</v>
      </c>
      <c r="D29" s="229">
        <f>ТЗ_пол!J11*ТЗ_пол!A21+ТЗ_пол!J11*ТЗ_пол!C30+ТЗ_пол!AH25*ТЗ_пол!V11+ТЗ_пол!AE39*ТЗ_пол!N10</f>
        <v>38.036000000000001</v>
      </c>
      <c r="E29" s="229" t="s">
        <v>413</v>
      </c>
      <c r="F29" s="229">
        <v>28.44</v>
      </c>
      <c r="G29" s="193">
        <v>4.74</v>
      </c>
      <c r="H29" s="231">
        <f t="shared" si="1"/>
        <v>5127.4658016000012</v>
      </c>
    </row>
    <row r="30" spans="1:8" ht="15.75">
      <c r="A30" s="228"/>
      <c r="B30" s="246" t="s">
        <v>360</v>
      </c>
      <c r="C30" s="193"/>
      <c r="D30" s="229"/>
      <c r="E30" s="229"/>
      <c r="F30" s="229"/>
      <c r="G30" s="193"/>
      <c r="H30" s="231">
        <f t="shared" si="1"/>
        <v>0</v>
      </c>
    </row>
    <row r="31" spans="1:8" ht="18.75">
      <c r="A31" s="228">
        <v>25</v>
      </c>
      <c r="B31" s="234" t="s">
        <v>361</v>
      </c>
      <c r="C31" s="193" t="s">
        <v>349</v>
      </c>
      <c r="D31" s="229">
        <f>Потолок!O4*(Потолок!AI19+Потолок!AI34)</f>
        <v>44.64</v>
      </c>
      <c r="E31" s="229" t="s">
        <v>404</v>
      </c>
      <c r="F31" s="229">
        <v>28.44</v>
      </c>
      <c r="G31" s="193">
        <v>1.81</v>
      </c>
      <c r="H31" s="231">
        <f t="shared" si="1"/>
        <v>2297.9064960000001</v>
      </c>
    </row>
    <row r="32" spans="1:8" ht="18.75">
      <c r="A32" s="228">
        <v>26</v>
      </c>
      <c r="B32" s="234" t="s">
        <v>398</v>
      </c>
      <c r="C32" s="193" t="s">
        <v>349</v>
      </c>
      <c r="D32" s="229">
        <f>Потолок!O4*Потолок!AI19</f>
        <v>32.24</v>
      </c>
      <c r="E32" s="229" t="s">
        <v>407</v>
      </c>
      <c r="F32" s="229">
        <v>28.44</v>
      </c>
      <c r="G32" s="193">
        <v>2.78</v>
      </c>
      <c r="H32" s="231">
        <f t="shared" si="1"/>
        <v>2548.9975680000002</v>
      </c>
    </row>
    <row r="33" spans="1:8" ht="18.75">
      <c r="A33" s="228">
        <v>27</v>
      </c>
      <c r="B33" s="234" t="s">
        <v>373</v>
      </c>
      <c r="C33" s="193" t="s">
        <v>349</v>
      </c>
      <c r="D33" s="229">
        <f>D32</f>
        <v>32.24</v>
      </c>
      <c r="E33" s="229" t="s">
        <v>412</v>
      </c>
      <c r="F33" s="229">
        <v>39.78</v>
      </c>
      <c r="G33" s="193">
        <v>1.59</v>
      </c>
      <c r="H33" s="231">
        <f t="shared" si="1"/>
        <v>2039.1864480000004</v>
      </c>
    </row>
    <row r="34" spans="1:8" ht="31.5">
      <c r="A34" s="228">
        <v>28</v>
      </c>
      <c r="B34" s="234" t="s">
        <v>362</v>
      </c>
      <c r="C34" s="193" t="s">
        <v>349</v>
      </c>
      <c r="D34" s="229">
        <f>D33</f>
        <v>32.24</v>
      </c>
      <c r="E34" s="229" t="s">
        <v>404</v>
      </c>
      <c r="F34" s="229">
        <v>28.44</v>
      </c>
      <c r="G34" s="193">
        <v>1.81</v>
      </c>
      <c r="H34" s="231">
        <f t="shared" si="1"/>
        <v>1659.5991360000003</v>
      </c>
    </row>
    <row r="35" spans="1:8" ht="18.75">
      <c r="A35" s="228">
        <v>29</v>
      </c>
      <c r="B35" s="234" t="s">
        <v>363</v>
      </c>
      <c r="C35" s="193" t="s">
        <v>330</v>
      </c>
      <c r="D35" s="229">
        <f>Проф2!V63*0.1*0.15*1.6</f>
        <v>0.43200000000000005</v>
      </c>
      <c r="E35" s="229" t="s">
        <v>417</v>
      </c>
      <c r="F35" s="229">
        <v>28.44</v>
      </c>
      <c r="G35" s="193">
        <v>118.7</v>
      </c>
      <c r="H35" s="231">
        <f t="shared" si="1"/>
        <v>1458.3576960000003</v>
      </c>
    </row>
    <row r="36" spans="1:8" ht="18.75">
      <c r="A36" s="228">
        <v>30</v>
      </c>
      <c r="B36" s="234" t="s">
        <v>416</v>
      </c>
      <c r="C36" s="193" t="s">
        <v>330</v>
      </c>
      <c r="D36" s="229">
        <f>Проф2!V62*(0.05*0.15*7+Фасад!V16*0.05*0.15)</f>
        <v>1.4175</v>
      </c>
      <c r="E36" s="229" t="s">
        <v>417</v>
      </c>
      <c r="F36" s="229">
        <v>28.44</v>
      </c>
      <c r="G36" s="193">
        <v>118.7</v>
      </c>
      <c r="H36" s="231">
        <f t="shared" si="1"/>
        <v>4785.2361900000005</v>
      </c>
    </row>
    <row r="37" spans="1:8" ht="18.75">
      <c r="A37" s="228">
        <v>31</v>
      </c>
      <c r="B37" s="234" t="s">
        <v>365</v>
      </c>
      <c r="C37" s="193" t="s">
        <v>330</v>
      </c>
      <c r="D37" s="229">
        <f>Проф2!V64*0.05*0.15*3+Проф2!V65*0.05*0.15*1.8</f>
        <v>0.32400000000000001</v>
      </c>
      <c r="E37" s="229" t="s">
        <v>417</v>
      </c>
      <c r="F37" s="229">
        <v>28.44</v>
      </c>
      <c r="G37" s="193">
        <v>118.7</v>
      </c>
      <c r="H37" s="231">
        <f t="shared" si="1"/>
        <v>1093.7682720000003</v>
      </c>
    </row>
    <row r="38" spans="1:8" ht="18.75">
      <c r="A38" s="228">
        <v>32</v>
      </c>
      <c r="B38" s="234" t="s">
        <v>366</v>
      </c>
      <c r="C38" s="193" t="s">
        <v>330</v>
      </c>
      <c r="D38" s="229">
        <f>Проф2!V65*0.05*0.15*1.8</f>
        <v>5.3999999999999999E-2</v>
      </c>
      <c r="E38" s="229" t="s">
        <v>417</v>
      </c>
      <c r="F38" s="229">
        <v>28.44</v>
      </c>
      <c r="G38" s="193">
        <v>118.7</v>
      </c>
      <c r="H38" s="231">
        <f t="shared" si="1"/>
        <v>182.294712</v>
      </c>
    </row>
    <row r="39" spans="1:8" ht="18.75">
      <c r="A39" s="228">
        <v>33</v>
      </c>
      <c r="B39" s="234" t="s">
        <v>367</v>
      </c>
      <c r="C39" s="193" t="s">
        <v>330</v>
      </c>
      <c r="D39" s="229">
        <f>(Проф2!V74+Проф2!V75)*0.05*0.15*4.4</f>
        <v>0.26400000000000001</v>
      </c>
      <c r="E39" s="229" t="s">
        <v>417</v>
      </c>
      <c r="F39" s="229">
        <v>28.44</v>
      </c>
      <c r="G39" s="193">
        <v>118.7</v>
      </c>
      <c r="H39" s="231">
        <f t="shared" si="1"/>
        <v>891.21859200000017</v>
      </c>
    </row>
    <row r="40" spans="1:8" ht="18.75">
      <c r="A40" s="228">
        <v>34</v>
      </c>
      <c r="B40" s="234" t="s">
        <v>46</v>
      </c>
      <c r="C40" s="193" t="s">
        <v>349</v>
      </c>
      <c r="D40" s="229">
        <f>Проф2!P5*7*2</f>
        <v>112</v>
      </c>
      <c r="E40" s="229" t="s">
        <v>418</v>
      </c>
      <c r="F40" s="229">
        <v>28.44</v>
      </c>
      <c r="G40" s="193">
        <v>1.74</v>
      </c>
      <c r="H40" s="231">
        <f t="shared" si="1"/>
        <v>5542.3872000000001</v>
      </c>
    </row>
    <row r="41" spans="1:8" ht="18.75">
      <c r="A41" s="228">
        <v>35</v>
      </c>
      <c r="B41" s="234" t="s">
        <v>455</v>
      </c>
      <c r="C41" s="193" t="s">
        <v>349</v>
      </c>
      <c r="D41" s="229">
        <f>D40</f>
        <v>112</v>
      </c>
      <c r="E41" s="229" t="s">
        <v>419</v>
      </c>
      <c r="F41" s="229">
        <v>26.67</v>
      </c>
      <c r="G41" s="193">
        <v>0.52</v>
      </c>
      <c r="H41" s="231">
        <f t="shared" si="1"/>
        <v>1553.2608000000002</v>
      </c>
    </row>
    <row r="42" spans="1:8" ht="18.75">
      <c r="A42" s="228">
        <v>36</v>
      </c>
      <c r="B42" s="234" t="s">
        <v>369</v>
      </c>
      <c r="C42" s="193" t="s">
        <v>349</v>
      </c>
      <c r="D42" s="229">
        <f>D41</f>
        <v>112</v>
      </c>
      <c r="E42" s="229" t="s">
        <v>420</v>
      </c>
      <c r="F42" s="229">
        <v>44.4</v>
      </c>
      <c r="G42" s="193">
        <f>2.95+0.14</f>
        <v>3.0900000000000003</v>
      </c>
      <c r="H42" s="231">
        <f t="shared" si="1"/>
        <v>15365.952000000001</v>
      </c>
    </row>
    <row r="43" spans="1:8" ht="15.75">
      <c r="A43" s="228">
        <v>37</v>
      </c>
      <c r="B43" s="244" t="s">
        <v>47</v>
      </c>
      <c r="C43" s="193" t="s">
        <v>3</v>
      </c>
      <c r="D43" s="229">
        <f>Профиль1!P6</f>
        <v>8</v>
      </c>
      <c r="E43" s="229" t="s">
        <v>426</v>
      </c>
      <c r="F43" s="229">
        <v>44.4</v>
      </c>
      <c r="G43" s="193">
        <v>2.0299999999999998</v>
      </c>
      <c r="H43" s="231">
        <f t="shared" si="1"/>
        <v>721.05599999999993</v>
      </c>
    </row>
    <row r="44" spans="1:8" ht="18.75">
      <c r="A44" s="228">
        <v>38</v>
      </c>
      <c r="B44" s="234" t="s">
        <v>422</v>
      </c>
      <c r="C44" s="193" t="s">
        <v>349</v>
      </c>
      <c r="D44" s="229">
        <f>4*7*0.5</f>
        <v>14</v>
      </c>
      <c r="E44" s="229" t="s">
        <v>421</v>
      </c>
      <c r="F44" s="229">
        <v>28.44</v>
      </c>
      <c r="G44" s="193">
        <v>0.9</v>
      </c>
      <c r="H44" s="231">
        <f t="shared" si="1"/>
        <v>358.34399999999999</v>
      </c>
    </row>
    <row r="45" spans="1:8" ht="18.75">
      <c r="A45" s="228">
        <v>39</v>
      </c>
      <c r="B45" s="234" t="s">
        <v>371</v>
      </c>
      <c r="C45" s="193" t="s">
        <v>349</v>
      </c>
      <c r="D45" s="229">
        <f>(0.5+0.15)*2*Проф2!P5</f>
        <v>10.4</v>
      </c>
      <c r="E45" s="229" t="s">
        <v>421</v>
      </c>
      <c r="F45" s="229">
        <v>28.44</v>
      </c>
      <c r="G45" s="193">
        <v>0.9</v>
      </c>
      <c r="H45" s="231">
        <f t="shared" si="1"/>
        <v>266.19840000000005</v>
      </c>
    </row>
    <row r="46" spans="1:8" ht="15.75">
      <c r="A46" s="228">
        <v>40</v>
      </c>
      <c r="B46" s="234" t="s">
        <v>372</v>
      </c>
      <c r="C46" s="193" t="s">
        <v>5</v>
      </c>
      <c r="D46" s="229">
        <v>4</v>
      </c>
      <c r="E46" s="229" t="s">
        <v>421</v>
      </c>
      <c r="F46" s="229">
        <v>28.44</v>
      </c>
      <c r="G46" s="193">
        <v>0.9</v>
      </c>
      <c r="H46" s="231">
        <f t="shared" si="1"/>
        <v>102.384</v>
      </c>
    </row>
    <row r="47" spans="1:8" ht="18.75">
      <c r="A47" s="228">
        <v>41</v>
      </c>
      <c r="B47" s="234" t="s">
        <v>376</v>
      </c>
      <c r="C47" s="193" t="s">
        <v>349</v>
      </c>
      <c r="D47" s="229">
        <f>Фасад!$S$57*Фасад!$B$18/2</f>
        <v>21.96</v>
      </c>
      <c r="E47" s="229" t="s">
        <v>423</v>
      </c>
      <c r="F47" s="229">
        <v>28.44</v>
      </c>
      <c r="G47" s="193">
        <v>0.49</v>
      </c>
      <c r="H47" s="231">
        <f t="shared" si="1"/>
        <v>306.02577600000001</v>
      </c>
    </row>
    <row r="48" spans="1:8" ht="18.75">
      <c r="A48" s="228">
        <v>42</v>
      </c>
      <c r="B48" s="234" t="s">
        <v>377</v>
      </c>
      <c r="C48" s="193" t="s">
        <v>349</v>
      </c>
      <c r="D48" s="229">
        <f>Фронтон!AB37*Фронтон!A27+Фронтон!P5*Фронтон!Z10/2</f>
        <v>7.0785</v>
      </c>
      <c r="E48" s="229" t="s">
        <v>423</v>
      </c>
      <c r="F48" s="229">
        <v>28.44</v>
      </c>
      <c r="G48" s="193">
        <v>0.49</v>
      </c>
      <c r="H48" s="231">
        <f t="shared" si="1"/>
        <v>98.643144600000014</v>
      </c>
    </row>
    <row r="49" spans="1:8" ht="18.75">
      <c r="A49" s="228">
        <v>43</v>
      </c>
      <c r="B49" s="234" t="s">
        <v>378</v>
      </c>
      <c r="C49" s="193" t="s">
        <v>349</v>
      </c>
      <c r="D49" s="229">
        <f>(Фронтон!A27*2+Фронтон!F22*2+Фронтон!P5)*2</f>
        <v>19.68</v>
      </c>
      <c r="E49" s="229" t="s">
        <v>425</v>
      </c>
      <c r="F49" s="229">
        <v>28.44</v>
      </c>
      <c r="G49" s="193">
        <v>2.2000000000000002</v>
      </c>
      <c r="H49" s="231">
        <f t="shared" si="1"/>
        <v>1231.33824</v>
      </c>
    </row>
    <row r="50" spans="1:8" ht="18.75">
      <c r="A50" s="228">
        <v>44</v>
      </c>
      <c r="B50" s="234" t="s">
        <v>359</v>
      </c>
      <c r="C50" s="193" t="s">
        <v>349</v>
      </c>
      <c r="D50" s="229">
        <f>Потолок!T37*(Потолок!AI19+Потолок!AI34)-Потолок!AG32*Потолок!I33</f>
        <v>37.074999999999996</v>
      </c>
      <c r="E50" s="229" t="s">
        <v>413</v>
      </c>
      <c r="F50" s="229">
        <v>28.44</v>
      </c>
      <c r="G50" s="193">
        <v>4.74</v>
      </c>
      <c r="H50" s="231">
        <f t="shared" si="1"/>
        <v>4997.9176200000002</v>
      </c>
    </row>
    <row r="51" spans="1:8" ht="18.75">
      <c r="A51" s="228">
        <v>45</v>
      </c>
      <c r="B51" s="244" t="s">
        <v>380</v>
      </c>
      <c r="C51" s="193" t="s">
        <v>349</v>
      </c>
      <c r="D51" s="229">
        <f>Фасад!U22*Фасад!D28</f>
        <v>9.8439999999999994</v>
      </c>
      <c r="E51" s="229" t="s">
        <v>404</v>
      </c>
      <c r="F51" s="229">
        <v>28.44</v>
      </c>
      <c r="G51" s="193">
        <v>1.81</v>
      </c>
      <c r="H51" s="231">
        <f t="shared" si="1"/>
        <v>506.73368160000007</v>
      </c>
    </row>
    <row r="52" spans="1:8" ht="15.75">
      <c r="A52" s="228"/>
      <c r="B52" s="246" t="s">
        <v>381</v>
      </c>
      <c r="C52" s="193"/>
      <c r="D52" s="229"/>
      <c r="E52" s="229"/>
      <c r="F52" s="229"/>
      <c r="G52" s="193"/>
      <c r="H52" s="231">
        <f t="shared" si="1"/>
        <v>0</v>
      </c>
    </row>
    <row r="53" spans="1:8" ht="31.5">
      <c r="A53" s="228">
        <v>46</v>
      </c>
      <c r="B53" s="234" t="s">
        <v>384</v>
      </c>
      <c r="C53" s="193" t="s">
        <v>330</v>
      </c>
      <c r="D53" s="229">
        <f>ТЗ_пол!C5*(ТЗ_пол!J11+ТЗ_пол!V11)*2+ТЗ_пол!AH25*0.25*0.06</f>
        <v>2.8946000000000001</v>
      </c>
      <c r="E53" s="229" t="s">
        <v>427</v>
      </c>
      <c r="F53" s="229">
        <v>41.74</v>
      </c>
      <c r="G53" s="193">
        <v>30.22</v>
      </c>
      <c r="H53" s="231">
        <f t="shared" si="1"/>
        <v>3651.1986528800003</v>
      </c>
    </row>
    <row r="54" spans="1:8" ht="15.75">
      <c r="A54" s="228"/>
      <c r="B54" s="246" t="s">
        <v>442</v>
      </c>
      <c r="C54" s="193"/>
      <c r="D54" s="229"/>
      <c r="E54" s="229"/>
      <c r="F54" s="229"/>
      <c r="G54" s="193"/>
      <c r="H54" s="231">
        <f t="shared" si="1"/>
        <v>0</v>
      </c>
    </row>
    <row r="55" spans="1:8" ht="31.5">
      <c r="A55" s="228">
        <v>47</v>
      </c>
      <c r="B55" s="234" t="s">
        <v>443</v>
      </c>
      <c r="C55" s="193" t="s">
        <v>349</v>
      </c>
      <c r="D55" s="229">
        <f>2*0.86+2*0.7*2</f>
        <v>4.5199999999999996</v>
      </c>
      <c r="E55" s="229" t="s">
        <v>444</v>
      </c>
      <c r="F55" s="229">
        <v>30.89</v>
      </c>
      <c r="G55" s="193">
        <v>6.91</v>
      </c>
      <c r="H55" s="231">
        <f t="shared" si="1"/>
        <v>964.79354799999987</v>
      </c>
    </row>
    <row r="56" spans="1:8" ht="31.5">
      <c r="A56" s="228">
        <v>48</v>
      </c>
      <c r="B56" s="234" t="s">
        <v>445</v>
      </c>
      <c r="C56" s="193" t="s">
        <v>349</v>
      </c>
      <c r="D56" s="229">
        <f>2*1*1.2</f>
        <v>2.4</v>
      </c>
      <c r="E56" s="229" t="s">
        <v>448</v>
      </c>
      <c r="F56" s="229">
        <v>24.12</v>
      </c>
      <c r="G56" s="193">
        <v>7.37</v>
      </c>
      <c r="H56" s="231">
        <f t="shared" si="1"/>
        <v>426.63455999999996</v>
      </c>
    </row>
    <row r="57" spans="1:8" ht="18.75">
      <c r="A57" s="228">
        <v>49</v>
      </c>
      <c r="B57" s="234" t="s">
        <v>446</v>
      </c>
      <c r="C57" s="193" t="s">
        <v>349</v>
      </c>
      <c r="D57" s="229">
        <f>0.45*0.8</f>
        <v>0.36000000000000004</v>
      </c>
      <c r="E57" s="229" t="s">
        <v>448</v>
      </c>
      <c r="F57" s="229">
        <v>24.12</v>
      </c>
      <c r="G57" s="193">
        <v>7.37</v>
      </c>
      <c r="H57" s="231">
        <f t="shared" si="1"/>
        <v>63.995184000000016</v>
      </c>
    </row>
    <row r="58" spans="1:8" ht="18.75">
      <c r="A58" s="228">
        <v>50</v>
      </c>
      <c r="B58" s="234" t="s">
        <v>451</v>
      </c>
      <c r="C58" s="193" t="s">
        <v>349</v>
      </c>
      <c r="D58" s="229">
        <f>0.6*1.2*2</f>
        <v>1.44</v>
      </c>
      <c r="E58" s="229" t="s">
        <v>448</v>
      </c>
      <c r="F58" s="229">
        <v>24.12</v>
      </c>
      <c r="G58" s="193">
        <v>7.37</v>
      </c>
      <c r="H58" s="231"/>
    </row>
    <row r="59" spans="1:8" ht="31.5">
      <c r="A59" s="228">
        <v>51</v>
      </c>
      <c r="B59" s="234" t="s">
        <v>452</v>
      </c>
      <c r="C59" s="193" t="s">
        <v>349</v>
      </c>
      <c r="D59" s="247">
        <f>(2+0.8)*2*0.5+(2*2+1.4)*0.2</f>
        <v>3.88</v>
      </c>
      <c r="E59" s="229" t="s">
        <v>447</v>
      </c>
      <c r="F59" s="229">
        <v>30.89</v>
      </c>
      <c r="G59" s="193">
        <v>8.48</v>
      </c>
      <c r="H59" s="231"/>
    </row>
    <row r="60" spans="1:8" ht="18.75">
      <c r="A60" s="228">
        <v>52</v>
      </c>
      <c r="B60" s="234" t="s">
        <v>453</v>
      </c>
      <c r="C60" s="193" t="s">
        <v>349</v>
      </c>
      <c r="D60" s="247">
        <f>2*(1+1.2)*2*0.5+(0.45+0.8)*2*0.5+2*(0.6+1.2)*2*0.2</f>
        <v>7.09</v>
      </c>
      <c r="E60" s="229" t="s">
        <v>449</v>
      </c>
      <c r="F60" s="229">
        <v>24.12</v>
      </c>
      <c r="G60" s="193">
        <v>3.73</v>
      </c>
      <c r="H60" s="231"/>
    </row>
    <row r="61" spans="1:8" ht="15.75">
      <c r="A61" s="228"/>
      <c r="B61" s="159" t="s">
        <v>299</v>
      </c>
      <c r="C61" s="193" t="s">
        <v>5</v>
      </c>
      <c r="D61" s="247">
        <v>2</v>
      </c>
      <c r="E61" s="229"/>
      <c r="F61" s="229"/>
      <c r="G61" s="193">
        <v>900</v>
      </c>
      <c r="H61" s="231">
        <f>D61*G61</f>
        <v>1800</v>
      </c>
    </row>
    <row r="62" spans="1:8" ht="15.75">
      <c r="A62" s="228"/>
      <c r="B62" s="159" t="s">
        <v>300</v>
      </c>
      <c r="C62" s="193" t="s">
        <v>5</v>
      </c>
      <c r="D62" s="247">
        <v>2</v>
      </c>
      <c r="E62" s="229"/>
      <c r="F62" s="229"/>
      <c r="G62" s="193">
        <v>800</v>
      </c>
      <c r="H62" s="231">
        <f t="shared" ref="H62:H68" si="2">D62*G62</f>
        <v>1600</v>
      </c>
    </row>
    <row r="63" spans="1:8" ht="15.75">
      <c r="A63" s="228"/>
      <c r="B63" s="159" t="s">
        <v>301</v>
      </c>
      <c r="C63" s="193" t="s">
        <v>5</v>
      </c>
      <c r="D63" s="247">
        <v>2</v>
      </c>
      <c r="E63" s="229"/>
      <c r="F63" s="229"/>
      <c r="G63" s="193">
        <v>600</v>
      </c>
      <c r="H63" s="231">
        <f t="shared" si="2"/>
        <v>1200</v>
      </c>
    </row>
    <row r="64" spans="1:8" ht="15.75">
      <c r="A64" s="228"/>
      <c r="B64" s="159" t="s">
        <v>302</v>
      </c>
      <c r="C64" s="193" t="s">
        <v>5</v>
      </c>
      <c r="D64" s="247">
        <v>2</v>
      </c>
      <c r="E64" s="229"/>
      <c r="F64" s="229"/>
      <c r="G64" s="193">
        <v>300</v>
      </c>
      <c r="H64" s="231">
        <f t="shared" si="2"/>
        <v>600</v>
      </c>
    </row>
    <row r="65" spans="1:8" ht="15.75">
      <c r="A65" s="228"/>
      <c r="B65" s="159" t="s">
        <v>303</v>
      </c>
      <c r="C65" s="193" t="s">
        <v>5</v>
      </c>
      <c r="D65" s="247">
        <v>1</v>
      </c>
      <c r="E65" s="229"/>
      <c r="F65" s="229"/>
      <c r="G65" s="193">
        <v>400</v>
      </c>
      <c r="H65" s="231">
        <f t="shared" si="2"/>
        <v>400</v>
      </c>
    </row>
    <row r="66" spans="1:8" ht="15.75">
      <c r="A66" s="228"/>
      <c r="B66" s="234" t="s">
        <v>456</v>
      </c>
      <c r="C66" s="193" t="s">
        <v>5</v>
      </c>
      <c r="D66" s="247">
        <v>5</v>
      </c>
      <c r="E66" s="229"/>
      <c r="F66" s="229"/>
      <c r="G66" s="193">
        <v>150</v>
      </c>
      <c r="H66" s="231">
        <f t="shared" si="2"/>
        <v>750</v>
      </c>
    </row>
    <row r="67" spans="1:8" ht="15.75">
      <c r="A67" s="228"/>
      <c r="B67" s="234" t="s">
        <v>457</v>
      </c>
      <c r="C67" s="193" t="s">
        <v>5</v>
      </c>
      <c r="D67" s="247">
        <v>5</v>
      </c>
      <c r="E67" s="229"/>
      <c r="F67" s="229"/>
      <c r="G67" s="193">
        <v>150</v>
      </c>
      <c r="H67" s="231">
        <f t="shared" si="2"/>
        <v>750</v>
      </c>
    </row>
    <row r="68" spans="1:8" ht="15.75">
      <c r="A68" s="228"/>
      <c r="B68" s="234" t="s">
        <v>458</v>
      </c>
      <c r="C68" s="193" t="s">
        <v>25</v>
      </c>
      <c r="D68" s="247">
        <v>8</v>
      </c>
      <c r="E68" s="229"/>
      <c r="F68" s="229"/>
      <c r="G68" s="193">
        <v>60</v>
      </c>
      <c r="H68" s="231">
        <f t="shared" si="2"/>
        <v>480</v>
      </c>
    </row>
    <row r="69" spans="1:8" ht="15.75">
      <c r="A69" s="228"/>
      <c r="B69" s="246" t="s">
        <v>386</v>
      </c>
      <c r="C69" s="193"/>
      <c r="D69" s="229"/>
      <c r="E69" s="229"/>
      <c r="F69" s="229"/>
      <c r="G69" s="193"/>
      <c r="H69" s="231">
        <f t="shared" si="1"/>
        <v>0</v>
      </c>
    </row>
    <row r="70" spans="1:8" ht="31.5">
      <c r="A70" s="228">
        <v>53</v>
      </c>
      <c r="B70" s="234" t="s">
        <v>428</v>
      </c>
      <c r="C70" s="193" t="s">
        <v>429</v>
      </c>
      <c r="D70" s="229">
        <f>2*6.2</f>
        <v>12.4</v>
      </c>
      <c r="E70" s="229" t="s">
        <v>430</v>
      </c>
      <c r="F70" s="229">
        <v>28.44</v>
      </c>
      <c r="G70" s="193">
        <v>1.85</v>
      </c>
      <c r="H70" s="231">
        <f t="shared" si="1"/>
        <v>652.41360000000009</v>
      </c>
    </row>
    <row r="71" spans="1:8" ht="18.75">
      <c r="A71" s="228">
        <v>54</v>
      </c>
      <c r="B71" s="234" t="s">
        <v>387</v>
      </c>
      <c r="C71" s="193" t="s">
        <v>349</v>
      </c>
      <c r="D71" s="229">
        <f>6*Фасад!K40</f>
        <v>8.76</v>
      </c>
      <c r="E71" s="229"/>
      <c r="F71" s="229"/>
      <c r="G71" s="193"/>
      <c r="H71" s="231">
        <f t="shared" si="1"/>
        <v>0</v>
      </c>
    </row>
    <row r="72" spans="1:8" ht="18.75">
      <c r="A72" s="228">
        <v>55</v>
      </c>
      <c r="B72" s="234" t="s">
        <v>388</v>
      </c>
      <c r="C72" s="193" t="s">
        <v>349</v>
      </c>
      <c r="D72" s="229">
        <f>Фасад!Q63*1.6+Фасад!Q64*0.8</f>
        <v>16</v>
      </c>
      <c r="E72" s="229"/>
      <c r="F72" s="229"/>
      <c r="G72" s="193"/>
      <c r="H72" s="231">
        <f t="shared" si="1"/>
        <v>0</v>
      </c>
    </row>
    <row r="73" spans="1:8" ht="15.75">
      <c r="A73" s="228"/>
      <c r="B73" s="234"/>
      <c r="C73" s="193"/>
      <c r="D73" s="229"/>
      <c r="E73" s="229"/>
      <c r="F73" s="229"/>
      <c r="G73" s="193"/>
      <c r="H73" s="231">
        <f t="shared" si="1"/>
        <v>0</v>
      </c>
    </row>
    <row r="74" spans="1:8" ht="15.75">
      <c r="A74" s="228"/>
      <c r="B74" s="246" t="s">
        <v>385</v>
      </c>
      <c r="C74" s="193"/>
      <c r="D74" s="229"/>
      <c r="E74" s="229"/>
      <c r="F74" s="229"/>
      <c r="G74" s="193"/>
      <c r="H74" s="231">
        <f t="shared" si="1"/>
        <v>0</v>
      </c>
    </row>
    <row r="75" spans="1:8" ht="18.75">
      <c r="A75" s="228">
        <v>56</v>
      </c>
      <c r="B75" s="234" t="s">
        <v>389</v>
      </c>
      <c r="C75" s="193" t="s">
        <v>349</v>
      </c>
      <c r="D75" s="229">
        <f>D76</f>
        <v>66.256</v>
      </c>
      <c r="E75" s="229" t="s">
        <v>424</v>
      </c>
      <c r="F75" s="229">
        <v>28.44</v>
      </c>
      <c r="G75" s="193">
        <v>2.59</v>
      </c>
      <c r="H75" s="231">
        <f t="shared" si="1"/>
        <v>4880.3904576000004</v>
      </c>
    </row>
    <row r="76" spans="1:8" ht="18.75">
      <c r="A76" s="228">
        <v>57</v>
      </c>
      <c r="B76" s="234" t="s">
        <v>390</v>
      </c>
      <c r="C76" s="193" t="s">
        <v>349</v>
      </c>
      <c r="D76" s="229">
        <f>Фасад!D39*Фасад!V56*2-Фасад!R40*Фасад!W53-Фасад!AG39*Фасад!AA53+Фасад!D39*Профиль1!M56-Профиль1!Q42*Профиль1!Q38+Проф2!X56*Фасад!D39-Проф2!AA40*Проф2!X44</f>
        <v>66.256</v>
      </c>
      <c r="E76" s="229" t="s">
        <v>425</v>
      </c>
      <c r="F76" s="229">
        <v>28.44</v>
      </c>
      <c r="G76" s="193">
        <v>2.2000000000000002</v>
      </c>
      <c r="H76" s="231">
        <f t="shared" si="1"/>
        <v>4145.5054080000009</v>
      </c>
    </row>
    <row r="77" spans="1:8" ht="18.75">
      <c r="A77" s="228">
        <v>58</v>
      </c>
      <c r="B77" s="234" t="s">
        <v>391</v>
      </c>
      <c r="C77" s="193" t="s">
        <v>349</v>
      </c>
      <c r="D77" s="229">
        <f>Фасад!V56+Профиль1!Q57*2</f>
        <v>20.399999999999999</v>
      </c>
      <c r="E77" s="229" t="s">
        <v>425</v>
      </c>
      <c r="F77" s="229">
        <v>28.44</v>
      </c>
      <c r="G77" s="193">
        <v>2.2000000000000002</v>
      </c>
      <c r="H77" s="231">
        <f t="shared" si="1"/>
        <v>1276.3872000000001</v>
      </c>
    </row>
    <row r="78" spans="1:8" ht="15.75">
      <c r="A78" s="228">
        <v>59</v>
      </c>
      <c r="B78" s="234" t="s">
        <v>392</v>
      </c>
      <c r="C78" s="193" t="s">
        <v>3</v>
      </c>
      <c r="D78" s="229">
        <f>D77</f>
        <v>20.399999999999999</v>
      </c>
      <c r="E78" s="229" t="s">
        <v>426</v>
      </c>
      <c r="F78" s="229">
        <v>44.4</v>
      </c>
      <c r="G78" s="193">
        <v>2.0299999999999998</v>
      </c>
      <c r="H78" s="231">
        <f t="shared" si="1"/>
        <v>1838.6927999999996</v>
      </c>
    </row>
    <row r="79" spans="1:8" ht="15.75">
      <c r="A79" s="228">
        <v>60</v>
      </c>
      <c r="B79" s="234" t="s">
        <v>393</v>
      </c>
      <c r="C79" s="193" t="s">
        <v>3</v>
      </c>
      <c r="D79" s="229">
        <f>Фасад!D39*4</f>
        <v>12.4</v>
      </c>
      <c r="E79" s="229" t="s">
        <v>425</v>
      </c>
      <c r="F79" s="229">
        <v>28.44</v>
      </c>
      <c r="G79" s="193">
        <v>2.2000000000000002</v>
      </c>
      <c r="H79" s="231">
        <f t="shared" si="1"/>
        <v>775.84320000000014</v>
      </c>
    </row>
    <row r="80" spans="1:8" ht="18.75">
      <c r="A80" s="228">
        <v>61</v>
      </c>
      <c r="B80" s="234" t="s">
        <v>394</v>
      </c>
      <c r="C80" s="193" t="s">
        <v>349</v>
      </c>
      <c r="D80" s="229">
        <f>D76+D47+D48</f>
        <v>95.294500000000014</v>
      </c>
      <c r="E80" s="229" t="s">
        <v>405</v>
      </c>
      <c r="F80" s="229">
        <v>28.44</v>
      </c>
      <c r="G80" s="193">
        <v>0.06</v>
      </c>
      <c r="H80" s="231">
        <f t="shared" si="1"/>
        <v>162.61053480000004</v>
      </c>
    </row>
    <row r="81" spans="1:13" ht="18.75">
      <c r="A81" s="228">
        <v>62</v>
      </c>
      <c r="B81" s="234" t="s">
        <v>395</v>
      </c>
      <c r="C81" s="193" t="s">
        <v>349</v>
      </c>
      <c r="D81" s="229">
        <f>D44+D45</f>
        <v>24.4</v>
      </c>
      <c r="E81" s="229" t="s">
        <v>405</v>
      </c>
      <c r="F81" s="229">
        <v>28.44</v>
      </c>
      <c r="G81" s="193">
        <v>0.06</v>
      </c>
      <c r="H81" s="231">
        <f t="shared" si="1"/>
        <v>41.636160000000004</v>
      </c>
      <c r="J81" s="19"/>
      <c r="K81" s="19"/>
      <c r="L81" s="19"/>
      <c r="M81" s="19"/>
    </row>
    <row r="82" spans="1:13" ht="18.75">
      <c r="A82" s="228">
        <v>63</v>
      </c>
      <c r="B82" s="234" t="s">
        <v>396</v>
      </c>
      <c r="C82" s="193" t="s">
        <v>349</v>
      </c>
      <c r="D82" s="229">
        <f>D49</f>
        <v>19.68</v>
      </c>
      <c r="E82" s="229" t="s">
        <v>405</v>
      </c>
      <c r="F82" s="229">
        <v>28.44</v>
      </c>
      <c r="G82" s="193">
        <v>0.06</v>
      </c>
      <c r="H82" s="231">
        <f t="shared" si="1"/>
        <v>33.581951999999994</v>
      </c>
      <c r="J82" s="19"/>
      <c r="K82" s="19"/>
      <c r="L82" s="19"/>
      <c r="M82" s="19"/>
    </row>
    <row r="83" spans="1:13" ht="18.75">
      <c r="A83" s="228">
        <v>64</v>
      </c>
      <c r="B83" s="234" t="s">
        <v>397</v>
      </c>
      <c r="C83" s="193" t="s">
        <v>349</v>
      </c>
      <c r="D83" s="229">
        <f>4*2*0.8+2*1*1.2*2+2*0.45*0.8</f>
        <v>11.92</v>
      </c>
      <c r="E83" s="229" t="s">
        <v>405</v>
      </c>
      <c r="F83" s="229">
        <v>28.44</v>
      </c>
      <c r="G83" s="193">
        <v>0.06</v>
      </c>
      <c r="H83" s="231">
        <f t="shared" si="1"/>
        <v>20.340288000000001</v>
      </c>
      <c r="J83" s="19"/>
      <c r="K83" s="19"/>
      <c r="L83" s="19"/>
      <c r="M83" s="19"/>
    </row>
    <row r="84" spans="1:13" ht="15.75">
      <c r="A84" s="228">
        <v>65</v>
      </c>
      <c r="B84" s="234" t="s">
        <v>434</v>
      </c>
      <c r="C84" s="193"/>
      <c r="D84" s="229"/>
      <c r="E84" s="229"/>
      <c r="F84" s="229"/>
      <c r="G84" s="193"/>
      <c r="H84" s="231">
        <f t="shared" si="1"/>
        <v>0</v>
      </c>
      <c r="J84" s="19"/>
      <c r="K84" s="19"/>
      <c r="L84" s="19"/>
      <c r="M84" s="19"/>
    </row>
    <row r="85" spans="1:13" s="232" customFormat="1" ht="31.5">
      <c r="A85" s="228">
        <v>66</v>
      </c>
      <c r="B85" s="234" t="s">
        <v>435</v>
      </c>
      <c r="C85" s="193" t="s">
        <v>349</v>
      </c>
      <c r="D85" s="229">
        <f>D56+D57+D58+0.6*0.4*2</f>
        <v>4.68</v>
      </c>
      <c r="E85" s="230" t="s">
        <v>450</v>
      </c>
      <c r="F85" s="229">
        <v>46.17</v>
      </c>
      <c r="G85" s="193">
        <f>2.16*1.06</f>
        <v>2.2896000000000001</v>
      </c>
      <c r="H85" s="231">
        <f t="shared" si="1"/>
        <v>494.72669375999999</v>
      </c>
      <c r="J85" s="233"/>
      <c r="K85" s="233"/>
      <c r="L85" s="233"/>
      <c r="M85" s="233"/>
    </row>
    <row r="86" spans="1:13" ht="15.75">
      <c r="A86" s="228">
        <v>67</v>
      </c>
      <c r="B86" s="234" t="s">
        <v>440</v>
      </c>
      <c r="C86" s="193" t="s">
        <v>3</v>
      </c>
      <c r="D86" s="229">
        <f>1*2+0.45</f>
        <v>2.4500000000000002</v>
      </c>
      <c r="E86" s="229" t="s">
        <v>426</v>
      </c>
      <c r="F86" s="229">
        <v>44.4</v>
      </c>
      <c r="G86" s="193">
        <v>2.0299999999999998</v>
      </c>
      <c r="H86" s="231">
        <f t="shared" si="1"/>
        <v>220.82339999999996</v>
      </c>
      <c r="J86" s="19"/>
      <c r="K86" s="19"/>
      <c r="L86" s="19"/>
      <c r="M86" s="19"/>
    </row>
    <row r="87" spans="1:13" ht="15.75">
      <c r="A87" s="228"/>
      <c r="B87" s="234"/>
      <c r="C87" s="193"/>
      <c r="D87" s="229"/>
      <c r="E87" s="229"/>
      <c r="F87" s="229"/>
      <c r="G87" s="193"/>
      <c r="H87" s="231"/>
      <c r="J87" s="19"/>
      <c r="K87" s="19"/>
      <c r="L87" s="19"/>
      <c r="M87" s="19"/>
    </row>
    <row r="88" spans="1:13" ht="16.5" thickBot="1">
      <c r="A88" s="265"/>
      <c r="B88" s="248"/>
      <c r="C88" s="249"/>
      <c r="D88" s="250"/>
      <c r="E88" s="250"/>
      <c r="F88" s="250"/>
      <c r="G88" s="251" t="s">
        <v>7</v>
      </c>
      <c r="H88" s="252">
        <f>SUM(H4:H87)</f>
        <v>119695.59787340002</v>
      </c>
      <c r="J88" s="19"/>
      <c r="K88" s="19"/>
      <c r="L88" s="19"/>
      <c r="M88" s="19"/>
    </row>
    <row r="89" spans="1:13" ht="15.75">
      <c r="A89" s="254"/>
      <c r="B89" s="253"/>
      <c r="C89" s="254"/>
      <c r="D89" s="255"/>
      <c r="E89" s="255"/>
      <c r="F89" s="255"/>
      <c r="G89" s="255"/>
      <c r="H89" s="256">
        <f>H88/H2</f>
        <v>4099.1643107328773</v>
      </c>
      <c r="J89" s="19"/>
      <c r="K89" s="19"/>
      <c r="L89" s="19"/>
      <c r="M89" s="19"/>
    </row>
    <row r="90" spans="1:13" ht="15.75">
      <c r="A90" s="254"/>
      <c r="B90" s="253"/>
      <c r="C90" s="254"/>
      <c r="D90" s="383" t="s">
        <v>436</v>
      </c>
      <c r="E90" s="383"/>
      <c r="F90" s="383"/>
      <c r="G90" s="255"/>
      <c r="H90" s="257">
        <f>H88*1.173</f>
        <v>140402.93630549824</v>
      </c>
      <c r="J90" s="19"/>
      <c r="K90" s="19"/>
      <c r="L90" s="19"/>
      <c r="M90" s="19"/>
    </row>
    <row r="91" spans="1:13" ht="15.75">
      <c r="A91" s="254"/>
      <c r="B91" s="253"/>
      <c r="C91" s="254"/>
      <c r="D91" s="383" t="s">
        <v>454</v>
      </c>
      <c r="E91" s="383"/>
      <c r="F91" s="383"/>
      <c r="G91" s="255"/>
      <c r="H91" s="257">
        <f>H90*1.08</f>
        <v>151635.1712099381</v>
      </c>
      <c r="J91" s="19"/>
      <c r="K91" s="19"/>
      <c r="L91" s="19"/>
      <c r="M91" s="19"/>
    </row>
    <row r="92" spans="1:13" ht="15.75">
      <c r="A92" s="254"/>
      <c r="B92" s="253"/>
      <c r="C92" s="254"/>
      <c r="D92" s="383" t="s">
        <v>437</v>
      </c>
      <c r="E92" s="383"/>
      <c r="F92" s="383"/>
      <c r="G92" s="255"/>
      <c r="H92" s="257">
        <f>H91*1.019</f>
        <v>154516.2394629269</v>
      </c>
      <c r="J92" s="19"/>
      <c r="K92" s="19"/>
      <c r="L92" s="19"/>
      <c r="M92" s="19"/>
    </row>
    <row r="93" spans="1:13" ht="15.75">
      <c r="A93" s="254"/>
      <c r="B93" s="253"/>
      <c r="C93" s="254"/>
      <c r="D93" s="383" t="s">
        <v>438</v>
      </c>
      <c r="E93" s="383"/>
      <c r="F93" s="383"/>
      <c r="G93" s="255"/>
      <c r="H93" s="257">
        <f>H92*0.2</f>
        <v>30903.247892585379</v>
      </c>
      <c r="J93" s="19"/>
      <c r="K93" s="19"/>
      <c r="L93" s="19"/>
      <c r="M93" s="19"/>
    </row>
    <row r="94" spans="1:13" ht="16.5" thickBot="1">
      <c r="A94" s="254"/>
      <c r="B94" s="253"/>
      <c r="C94" s="254"/>
      <c r="D94" s="383" t="s">
        <v>439</v>
      </c>
      <c r="E94" s="383"/>
      <c r="F94" s="383"/>
      <c r="G94" s="255"/>
      <c r="H94" s="252">
        <f>H92+H93</f>
        <v>185419.48735551228</v>
      </c>
      <c r="J94" s="19"/>
      <c r="K94" s="19"/>
      <c r="L94" s="19"/>
      <c r="M94" s="19"/>
    </row>
    <row r="95" spans="1:13" ht="15.75">
      <c r="A95" s="254"/>
      <c r="B95" s="253"/>
      <c r="C95" s="254"/>
      <c r="D95" s="266"/>
      <c r="E95" s="266"/>
      <c r="F95" s="266"/>
      <c r="G95" s="255"/>
      <c r="H95" s="256">
        <f>H94/H2</f>
        <v>6349.9824436819272</v>
      </c>
      <c r="J95" s="19"/>
      <c r="K95" s="19"/>
      <c r="L95" s="19"/>
      <c r="M95" s="19"/>
    </row>
    <row r="96" spans="1:13" ht="15.75">
      <c r="A96" s="254"/>
      <c r="B96" s="253"/>
      <c r="C96" s="254"/>
      <c r="D96" s="382" t="s">
        <v>441</v>
      </c>
      <c r="E96" s="382"/>
      <c r="F96" s="382"/>
      <c r="G96" s="255"/>
      <c r="H96" s="258">
        <v>1.1379999999999999</v>
      </c>
      <c r="J96" s="19"/>
      <c r="K96" s="19"/>
      <c r="L96" s="19"/>
      <c r="M96" s="19"/>
    </row>
    <row r="97" spans="1:8" ht="15.75">
      <c r="A97" s="254"/>
      <c r="B97" s="253"/>
      <c r="C97" s="254"/>
      <c r="D97" s="255"/>
      <c r="E97" s="255"/>
      <c r="F97" s="255"/>
      <c r="G97" s="255"/>
      <c r="H97" s="257"/>
    </row>
    <row r="98" spans="1:8" ht="15.75">
      <c r="A98" s="254"/>
      <c r="B98" s="253"/>
      <c r="C98" s="254"/>
      <c r="D98" s="255"/>
      <c r="E98" s="255"/>
      <c r="F98" s="255"/>
      <c r="G98" s="255"/>
      <c r="H98" s="257"/>
    </row>
    <row r="99" spans="1:8" ht="15.75">
      <c r="A99" s="254"/>
      <c r="B99" s="253"/>
      <c r="C99" s="254"/>
      <c r="D99" s="255"/>
      <c r="E99" s="255"/>
      <c r="F99" s="255"/>
      <c r="G99" s="255"/>
      <c r="H99" s="255"/>
    </row>
    <row r="100" spans="1:8" s="18" customFormat="1" ht="15.75">
      <c r="A100" s="260"/>
      <c r="B100" s="259" t="s">
        <v>8</v>
      </c>
      <c r="C100" s="260"/>
      <c r="D100" s="261"/>
      <c r="E100" s="261"/>
      <c r="F100" s="261"/>
      <c r="G100" s="262"/>
      <c r="H100" s="263" t="s">
        <v>9</v>
      </c>
    </row>
    <row r="101" spans="1:8" ht="15.75">
      <c r="A101" s="254"/>
      <c r="B101" s="253"/>
      <c r="C101" s="254"/>
      <c r="D101" s="255"/>
      <c r="E101" s="255"/>
      <c r="F101" s="255"/>
      <c r="G101" s="255"/>
      <c r="H101" s="255"/>
    </row>
    <row r="102" spans="1:8" ht="15.75">
      <c r="A102" s="254"/>
      <c r="B102" s="253"/>
      <c r="C102" s="254"/>
      <c r="D102" s="255"/>
      <c r="E102" s="255"/>
      <c r="F102" s="255"/>
      <c r="G102" s="255"/>
      <c r="H102" s="255"/>
    </row>
    <row r="103" spans="1:8" ht="15.75">
      <c r="A103" s="254"/>
      <c r="B103" s="253"/>
      <c r="C103" s="254"/>
      <c r="D103" s="255"/>
      <c r="E103" s="255"/>
      <c r="F103" s="255"/>
      <c r="G103" s="255"/>
      <c r="H103" s="255"/>
    </row>
    <row r="104" spans="1:8" ht="15.75">
      <c r="A104" s="254"/>
      <c r="B104" s="253"/>
      <c r="C104" s="254"/>
      <c r="D104" s="255"/>
      <c r="E104" s="255"/>
      <c r="F104" s="255"/>
      <c r="G104" s="255"/>
      <c r="H104" s="255"/>
    </row>
    <row r="105" spans="1:8" ht="15.75">
      <c r="A105" s="254"/>
      <c r="B105" s="253"/>
      <c r="C105" s="254"/>
      <c r="D105" s="255"/>
      <c r="E105" s="255"/>
      <c r="F105" s="255"/>
      <c r="G105" s="255"/>
      <c r="H105" s="255"/>
    </row>
    <row r="106" spans="1:8" ht="15.75">
      <c r="A106" s="254"/>
      <c r="B106" s="253"/>
      <c r="C106" s="254"/>
      <c r="D106" s="254"/>
      <c r="E106" s="254"/>
      <c r="F106" s="254"/>
      <c r="G106" s="254"/>
      <c r="H106" s="254"/>
    </row>
    <row r="107" spans="1:8" ht="15.75">
      <c r="A107" s="254"/>
      <c r="B107" s="253"/>
      <c r="C107" s="254"/>
      <c r="D107" s="254"/>
      <c r="E107" s="254"/>
      <c r="F107" s="254"/>
      <c r="G107" s="254"/>
      <c r="H107" s="254"/>
    </row>
    <row r="108" spans="1:8" ht="15.75">
      <c r="A108" s="254"/>
      <c r="B108" s="253"/>
      <c r="C108" s="254"/>
      <c r="D108" s="254"/>
      <c r="E108" s="254"/>
      <c r="F108" s="254"/>
      <c r="G108" s="254"/>
      <c r="H108" s="254"/>
    </row>
    <row r="109" spans="1:8" ht="15.75">
      <c r="A109" s="254"/>
      <c r="B109" s="253"/>
      <c r="C109" s="254"/>
      <c r="D109" s="254"/>
      <c r="E109" s="254"/>
      <c r="F109" s="254"/>
      <c r="G109" s="254"/>
      <c r="H109" s="254"/>
    </row>
    <row r="110" spans="1:8" ht="15.75">
      <c r="A110" s="254"/>
      <c r="B110" s="253"/>
      <c r="C110" s="254"/>
      <c r="D110" s="254"/>
      <c r="E110" s="254"/>
      <c r="F110" s="254"/>
      <c r="G110" s="254"/>
      <c r="H110" s="254"/>
    </row>
    <row r="111" spans="1:8" ht="15.75">
      <c r="A111" s="254"/>
      <c r="B111" s="253"/>
      <c r="C111" s="254"/>
      <c r="D111" s="254"/>
      <c r="E111" s="254"/>
      <c r="F111" s="254"/>
      <c r="G111" s="254"/>
      <c r="H111" s="254"/>
    </row>
    <row r="112" spans="1:8" ht="15.75">
      <c r="A112" s="254"/>
      <c r="B112" s="253"/>
      <c r="C112" s="254"/>
      <c r="D112" s="254"/>
      <c r="E112" s="254"/>
      <c r="F112" s="254"/>
      <c r="G112" s="254"/>
      <c r="H112" s="254"/>
    </row>
    <row r="113" spans="1:8" ht="15.75">
      <c r="A113" s="254"/>
      <c r="B113" s="253"/>
      <c r="C113" s="254"/>
      <c r="D113" s="254"/>
      <c r="E113" s="254"/>
      <c r="F113" s="254"/>
      <c r="G113" s="254"/>
      <c r="H113" s="254"/>
    </row>
    <row r="114" spans="1:8" ht="15.75">
      <c r="A114" s="254"/>
      <c r="B114" s="253"/>
      <c r="C114" s="254"/>
      <c r="D114" s="254"/>
      <c r="E114" s="254"/>
      <c r="F114" s="254"/>
      <c r="G114" s="254"/>
      <c r="H114" s="254"/>
    </row>
    <row r="115" spans="1:8" ht="15.75">
      <c r="A115" s="254"/>
      <c r="B115" s="253"/>
      <c r="C115" s="254"/>
      <c r="D115" s="254"/>
      <c r="E115" s="254"/>
      <c r="F115" s="254"/>
      <c r="G115" s="254"/>
      <c r="H115" s="254"/>
    </row>
    <row r="116" spans="1:8" ht="15.75">
      <c r="A116" s="254"/>
      <c r="B116" s="253"/>
      <c r="C116" s="254"/>
      <c r="D116" s="254"/>
      <c r="E116" s="254"/>
      <c r="F116" s="254"/>
      <c r="G116" s="254"/>
      <c r="H116" s="254"/>
    </row>
    <row r="117" spans="1:8" ht="15.75">
      <c r="A117" s="254"/>
      <c r="B117" s="253"/>
      <c r="C117" s="254"/>
      <c r="D117" s="254"/>
      <c r="E117" s="254"/>
      <c r="F117" s="254"/>
      <c r="G117" s="254"/>
      <c r="H117" s="254"/>
    </row>
    <row r="118" spans="1:8" ht="15.75">
      <c r="A118" s="254"/>
      <c r="B118" s="253"/>
      <c r="C118" s="254"/>
      <c r="D118" s="254"/>
      <c r="E118" s="254"/>
      <c r="F118" s="254"/>
      <c r="G118" s="254"/>
      <c r="H118" s="254"/>
    </row>
    <row r="119" spans="1:8" ht="15.75">
      <c r="A119" s="254"/>
      <c r="B119" s="253"/>
      <c r="C119" s="254"/>
      <c r="D119" s="254"/>
      <c r="E119" s="254"/>
      <c r="F119" s="254"/>
      <c r="G119" s="254"/>
      <c r="H119" s="254"/>
    </row>
    <row r="120" spans="1:8" ht="15.75">
      <c r="A120" s="254"/>
      <c r="B120" s="253"/>
      <c r="C120" s="254"/>
      <c r="D120" s="254"/>
      <c r="E120" s="254"/>
      <c r="F120" s="254"/>
      <c r="G120" s="254"/>
      <c r="H120" s="254"/>
    </row>
    <row r="121" spans="1:8" ht="15.75">
      <c r="A121" s="254"/>
      <c r="B121" s="253"/>
      <c r="C121" s="254"/>
      <c r="D121" s="254"/>
      <c r="E121" s="254"/>
      <c r="F121" s="254"/>
      <c r="G121" s="254"/>
      <c r="H121" s="254"/>
    </row>
    <row r="122" spans="1:8" ht="15.75">
      <c r="A122" s="254"/>
      <c r="B122" s="253"/>
      <c r="C122" s="254"/>
      <c r="D122" s="254"/>
      <c r="E122" s="254"/>
      <c r="F122" s="254"/>
      <c r="G122" s="254"/>
      <c r="H122" s="254"/>
    </row>
    <row r="123" spans="1:8" ht="15.75">
      <c r="A123" s="254"/>
      <c r="B123" s="253"/>
      <c r="C123" s="254"/>
      <c r="D123" s="254"/>
      <c r="E123" s="254"/>
      <c r="F123" s="254"/>
      <c r="G123" s="254"/>
      <c r="H123" s="254"/>
    </row>
    <row r="124" spans="1:8" ht="15.75">
      <c r="A124" s="254"/>
      <c r="B124" s="253"/>
      <c r="C124" s="254"/>
      <c r="D124" s="254"/>
      <c r="E124" s="254"/>
      <c r="F124" s="254"/>
      <c r="G124" s="254"/>
      <c r="H124" s="254"/>
    </row>
    <row r="125" spans="1:8" ht="15.75">
      <c r="A125" s="254"/>
      <c r="B125" s="253"/>
      <c r="C125" s="254"/>
      <c r="D125" s="254"/>
      <c r="E125" s="254"/>
      <c r="F125" s="254"/>
      <c r="G125" s="254"/>
      <c r="H125" s="254"/>
    </row>
    <row r="126" spans="1:8" ht="15.75">
      <c r="A126" s="254"/>
      <c r="B126" s="253"/>
      <c r="C126" s="254"/>
      <c r="D126" s="254"/>
      <c r="E126" s="254"/>
      <c r="F126" s="254"/>
      <c r="G126" s="254"/>
      <c r="H126" s="254"/>
    </row>
    <row r="127" spans="1:8" ht="15.75">
      <c r="A127" s="254"/>
      <c r="B127" s="253"/>
      <c r="C127" s="254"/>
      <c r="D127" s="254"/>
      <c r="E127" s="254"/>
      <c r="F127" s="254"/>
      <c r="G127" s="254"/>
      <c r="H127" s="254"/>
    </row>
    <row r="128" spans="1:8" ht="15.75">
      <c r="A128" s="254"/>
      <c r="B128" s="253"/>
      <c r="C128" s="254"/>
      <c r="D128" s="254"/>
      <c r="E128" s="254"/>
      <c r="F128" s="254"/>
      <c r="G128" s="254"/>
      <c r="H128" s="254"/>
    </row>
    <row r="129" spans="1:8" ht="15.75">
      <c r="A129" s="254"/>
      <c r="B129" s="253"/>
      <c r="C129" s="254"/>
      <c r="D129" s="254"/>
      <c r="E129" s="254"/>
      <c r="F129" s="254"/>
      <c r="G129" s="254"/>
      <c r="H129" s="254"/>
    </row>
    <row r="130" spans="1:8" ht="15.75">
      <c r="A130" s="254"/>
      <c r="B130" s="253"/>
      <c r="C130" s="254"/>
      <c r="D130" s="254"/>
      <c r="E130" s="254"/>
      <c r="F130" s="254"/>
      <c r="G130" s="254"/>
      <c r="H130" s="254"/>
    </row>
    <row r="131" spans="1:8" ht="15.75">
      <c r="A131" s="254"/>
      <c r="B131" s="253"/>
      <c r="C131" s="254"/>
      <c r="D131" s="254"/>
      <c r="E131" s="254"/>
      <c r="F131" s="254"/>
      <c r="G131" s="254"/>
      <c r="H131" s="254"/>
    </row>
    <row r="132" spans="1:8" ht="15.75">
      <c r="A132" s="254"/>
      <c r="B132" s="253"/>
      <c r="C132" s="254"/>
      <c r="D132" s="254"/>
      <c r="E132" s="254"/>
      <c r="F132" s="254"/>
      <c r="G132" s="254"/>
      <c r="H132" s="254"/>
    </row>
    <row r="133" spans="1:8" ht="15.75">
      <c r="A133" s="254"/>
      <c r="B133" s="253"/>
      <c r="C133" s="254"/>
      <c r="D133" s="254"/>
      <c r="E133" s="254"/>
      <c r="F133" s="254"/>
      <c r="G133" s="254"/>
      <c r="H133" s="254"/>
    </row>
    <row r="134" spans="1:8" ht="15.75">
      <c r="A134" s="254"/>
      <c r="B134" s="253"/>
      <c r="C134" s="254"/>
      <c r="D134" s="254"/>
      <c r="E134" s="254"/>
      <c r="F134" s="254"/>
      <c r="G134" s="254"/>
      <c r="H134" s="254"/>
    </row>
  </sheetData>
  <mergeCells count="6">
    <mergeCell ref="D96:F96"/>
    <mergeCell ref="D91:F91"/>
    <mergeCell ref="D90:F90"/>
    <mergeCell ref="D92:F92"/>
    <mergeCell ref="D93:F93"/>
    <mergeCell ref="D94:F94"/>
  </mergeCells>
  <phoneticPr fontId="0" type="noConversion"/>
  <printOptions horizontalCentered="1" verticalCentered="1"/>
  <pageMargins left="0.78740157480314965" right="0.78740157480314965" top="0.39370078740157483" bottom="0.65" header="0.23622047244094491" footer="0.19685039370078741"/>
  <pageSetup paperSize="9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7"/>
  <sheetViews>
    <sheetView topLeftCell="A28" workbookViewId="0">
      <selection activeCell="A47" sqref="A47:IV47"/>
    </sheetView>
  </sheetViews>
  <sheetFormatPr defaultRowHeight="12.75"/>
  <cols>
    <col min="1" max="1" width="4.85546875" style="2" customWidth="1"/>
    <col min="2" max="2" width="50.42578125" customWidth="1"/>
    <col min="3" max="3" width="9.85546875" style="2" customWidth="1"/>
    <col min="4" max="4" width="11.28515625" style="2" customWidth="1"/>
    <col min="5" max="5" width="8.85546875" style="2" customWidth="1"/>
    <col min="6" max="6" width="15.85546875" style="2" customWidth="1"/>
    <col min="7" max="7" width="7.5703125" customWidth="1"/>
  </cols>
  <sheetData>
    <row r="1" spans="1:6" ht="26.25">
      <c r="B1" s="16" t="s">
        <v>333</v>
      </c>
      <c r="C1" s="16"/>
      <c r="D1" s="16"/>
      <c r="E1" s="16"/>
      <c r="F1" s="14"/>
    </row>
    <row r="2" spans="1:6" ht="13.5" thickBot="1"/>
    <row r="3" spans="1:6" ht="32.25" thickBot="1">
      <c r="A3" s="212" t="s">
        <v>338</v>
      </c>
      <c r="B3" s="213" t="s">
        <v>10</v>
      </c>
      <c r="C3" s="213" t="s">
        <v>23</v>
      </c>
      <c r="D3" s="213" t="s">
        <v>21</v>
      </c>
      <c r="E3" s="213" t="s">
        <v>20</v>
      </c>
      <c r="F3" s="214" t="s">
        <v>22</v>
      </c>
    </row>
    <row r="4" spans="1:6" ht="15.75">
      <c r="A4" s="210"/>
      <c r="B4" s="209" t="s">
        <v>139</v>
      </c>
      <c r="C4" s="110"/>
      <c r="D4" s="217"/>
      <c r="E4" s="110"/>
      <c r="F4" s="211"/>
    </row>
    <row r="5" spans="1:6" ht="15.75">
      <c r="A5" s="200">
        <v>1</v>
      </c>
      <c r="B5" s="188" t="s">
        <v>337</v>
      </c>
      <c r="C5" s="113" t="s">
        <v>19</v>
      </c>
      <c r="D5" s="218">
        <f>3*10*2</f>
        <v>60</v>
      </c>
      <c r="E5" s="113"/>
      <c r="F5" s="189"/>
    </row>
    <row r="6" spans="1:6" ht="15.75">
      <c r="A6" s="200">
        <v>2</v>
      </c>
      <c r="B6" s="188" t="s">
        <v>339</v>
      </c>
      <c r="C6" s="113" t="s">
        <v>3</v>
      </c>
      <c r="D6" s="218">
        <f>Фасад!$V$56*12*2+0.2*12*2+Потолок!AI19*12*2+0.2*12*2</f>
        <v>283.20000000000005</v>
      </c>
      <c r="E6" s="113"/>
      <c r="F6" s="189"/>
    </row>
    <row r="7" spans="1:6" ht="15.75">
      <c r="A7" s="200">
        <v>3</v>
      </c>
      <c r="B7" s="188" t="s">
        <v>342</v>
      </c>
      <c r="C7" s="113" t="s">
        <v>3</v>
      </c>
      <c r="D7" s="218">
        <f>ТЗ_пол!J11*12*4+ТЗ_пол!A21*12*2+ТЗ_пол!V11*12*2+ТЗ_пол!AH25*12*2</f>
        <v>383.28</v>
      </c>
      <c r="E7" s="113"/>
      <c r="F7" s="189"/>
    </row>
    <row r="8" spans="1:6" ht="15.75">
      <c r="A8" s="200">
        <v>4</v>
      </c>
      <c r="B8" s="215" t="s">
        <v>340</v>
      </c>
      <c r="C8" s="113" t="s">
        <v>3</v>
      </c>
      <c r="D8" s="218">
        <f>D7-D9</f>
        <v>202.32</v>
      </c>
      <c r="E8" s="113"/>
      <c r="F8" s="189"/>
    </row>
    <row r="9" spans="1:6" ht="15.75">
      <c r="A9" s="200">
        <v>5</v>
      </c>
      <c r="B9" s="215" t="s">
        <v>341</v>
      </c>
      <c r="C9" s="113" t="s">
        <v>3</v>
      </c>
      <c r="D9" s="218">
        <f>ТЗ_пол!AH25*12*2+ТЗ_пол!J11*12*2</f>
        <v>180.95999999999998</v>
      </c>
      <c r="E9" s="113"/>
      <c r="F9" s="189"/>
    </row>
    <row r="10" spans="1:6" ht="15.75">
      <c r="A10" s="200">
        <v>6</v>
      </c>
      <c r="B10" s="219" t="s">
        <v>355</v>
      </c>
      <c r="C10" s="113" t="s">
        <v>5</v>
      </c>
      <c r="D10" s="218">
        <v>8</v>
      </c>
      <c r="E10" s="113"/>
      <c r="F10" s="189"/>
    </row>
    <row r="11" spans="1:6" ht="15.75">
      <c r="A11" s="200"/>
      <c r="B11" s="209" t="s">
        <v>353</v>
      </c>
      <c r="C11" s="113"/>
      <c r="D11" s="218"/>
      <c r="E11" s="113"/>
      <c r="F11" s="189"/>
    </row>
    <row r="12" spans="1:6" ht="15.75">
      <c r="A12" s="200">
        <v>7</v>
      </c>
      <c r="B12" s="216" t="s">
        <v>354</v>
      </c>
      <c r="C12" s="113" t="s">
        <v>5</v>
      </c>
      <c r="D12" s="218">
        <v>3</v>
      </c>
      <c r="E12" s="113"/>
      <c r="F12" s="189"/>
    </row>
    <row r="13" spans="1:6" ht="15.75">
      <c r="A13" s="200">
        <v>8</v>
      </c>
      <c r="B13" s="216" t="s">
        <v>343</v>
      </c>
      <c r="C13" s="113" t="s">
        <v>5</v>
      </c>
      <c r="D13" s="218">
        <v>4</v>
      </c>
      <c r="E13" s="113"/>
      <c r="F13" s="189"/>
    </row>
    <row r="14" spans="1:6" ht="15.75">
      <c r="A14" s="200">
        <v>9</v>
      </c>
      <c r="B14" s="216" t="s">
        <v>344</v>
      </c>
      <c r="C14" s="113" t="s">
        <v>5</v>
      </c>
      <c r="D14" s="218">
        <v>16</v>
      </c>
      <c r="E14" s="113"/>
      <c r="F14" s="189"/>
    </row>
    <row r="15" spans="1:6" ht="18.75">
      <c r="A15" s="200">
        <v>10</v>
      </c>
      <c r="B15" s="216" t="s">
        <v>345</v>
      </c>
      <c r="C15" s="113" t="s">
        <v>330</v>
      </c>
      <c r="D15" s="218">
        <f>ТЗ_пол!Q56</f>
        <v>6.4511999999999992</v>
      </c>
      <c r="E15" s="113"/>
      <c r="F15" s="189"/>
    </row>
    <row r="16" spans="1:6" ht="15.75">
      <c r="A16" s="200">
        <v>11</v>
      </c>
      <c r="B16" s="216" t="s">
        <v>356</v>
      </c>
      <c r="C16" s="113" t="s">
        <v>5</v>
      </c>
      <c r="D16" s="218">
        <f>ТЗ_пол!Q52</f>
        <v>16</v>
      </c>
      <c r="E16" s="113"/>
      <c r="F16" s="189"/>
    </row>
    <row r="17" spans="1:6" ht="18.75">
      <c r="A17" s="200">
        <v>12</v>
      </c>
      <c r="B17" s="216" t="s">
        <v>348</v>
      </c>
      <c r="C17" s="113" t="s">
        <v>349</v>
      </c>
      <c r="D17" s="218">
        <f>ТЗ_пол!Q47*0.15*0.15*7.2+ТЗ_пол!Q48*0.1*0.15*3+ТЗ_пол!Q50*0.15*0.15*7.2</f>
        <v>1.4849999999999999</v>
      </c>
      <c r="E17" s="113"/>
      <c r="F17" s="189"/>
    </row>
    <row r="18" spans="1:6" ht="15.75">
      <c r="A18" s="200">
        <v>13</v>
      </c>
      <c r="B18" s="216" t="s">
        <v>346</v>
      </c>
      <c r="C18" s="113" t="s">
        <v>5</v>
      </c>
      <c r="D18" s="218">
        <f>D13</f>
        <v>4</v>
      </c>
      <c r="E18" s="113"/>
      <c r="F18" s="189"/>
    </row>
    <row r="19" spans="1:6" ht="15.75">
      <c r="A19" s="200">
        <v>14</v>
      </c>
      <c r="B19" s="216" t="s">
        <v>347</v>
      </c>
      <c r="C19" s="113" t="s">
        <v>5</v>
      </c>
      <c r="D19" s="218">
        <f>ТЗ_пол!Q48+ТЗ_пол!Q50+ТЗ_пол!Q49</f>
        <v>24</v>
      </c>
      <c r="E19" s="113"/>
      <c r="F19" s="189"/>
    </row>
    <row r="20" spans="1:6" ht="15.75">
      <c r="A20" s="200">
        <v>15</v>
      </c>
      <c r="B20" s="216" t="s">
        <v>350</v>
      </c>
      <c r="C20" s="113" t="s">
        <v>5</v>
      </c>
      <c r="D20" s="218">
        <v>28</v>
      </c>
      <c r="E20" s="113"/>
      <c r="F20" s="189"/>
    </row>
    <row r="21" spans="1:6" ht="15.75">
      <c r="A21" s="200">
        <v>16</v>
      </c>
      <c r="B21" s="215" t="s">
        <v>351</v>
      </c>
      <c r="C21" s="113" t="s">
        <v>5</v>
      </c>
      <c r="D21" s="218">
        <v>14</v>
      </c>
      <c r="E21" s="113"/>
      <c r="F21" s="189"/>
    </row>
    <row r="22" spans="1:6" ht="15.75">
      <c r="A22" s="200">
        <v>17</v>
      </c>
      <c r="B22" s="215" t="s">
        <v>352</v>
      </c>
      <c r="C22" s="113" t="s">
        <v>5</v>
      </c>
      <c r="D22" s="218">
        <v>14</v>
      </c>
      <c r="E22" s="113"/>
      <c r="F22" s="189"/>
    </row>
    <row r="23" spans="1:6" ht="18.75">
      <c r="A23" s="200">
        <v>18</v>
      </c>
      <c r="B23" s="216" t="s">
        <v>357</v>
      </c>
      <c r="C23" s="113" t="s">
        <v>349</v>
      </c>
      <c r="D23" s="218">
        <f>(ТЗ_пол!AH25-6*0.1)*ТЗ_пол!V11+(ТЗ_пол!AH25-5*0.1)*ТЗ_пол!J11</f>
        <v>23.115999999999996</v>
      </c>
      <c r="E23" s="113"/>
      <c r="F23" s="189"/>
    </row>
    <row r="24" spans="1:6" ht="18.75">
      <c r="A24" s="200">
        <v>19</v>
      </c>
      <c r="B24" s="216" t="s">
        <v>373</v>
      </c>
      <c r="C24" s="113" t="s">
        <v>349</v>
      </c>
      <c r="D24" s="218">
        <f>ТЗ_пол!J11*ТЗ_пол!A21+ТЗ_пол!V11*ТЗ_пол!AH25</f>
        <v>20.821999999999999</v>
      </c>
      <c r="E24" s="113"/>
      <c r="F24" s="189"/>
    </row>
    <row r="25" spans="1:6" ht="18.75">
      <c r="A25" s="200">
        <v>20</v>
      </c>
      <c r="B25" s="216" t="s">
        <v>374</v>
      </c>
      <c r="C25" s="113" t="s">
        <v>349</v>
      </c>
      <c r="D25" s="218">
        <f>ТЗ_пол!J11*ТЗ_пол!C30</f>
        <v>4.8140000000000001</v>
      </c>
      <c r="E25" s="113"/>
      <c r="F25" s="189"/>
    </row>
    <row r="26" spans="1:6" ht="18.75">
      <c r="A26" s="200">
        <v>21</v>
      </c>
      <c r="B26" s="216" t="s">
        <v>375</v>
      </c>
      <c r="C26" s="113" t="s">
        <v>349</v>
      </c>
      <c r="D26" s="218">
        <f>D25</f>
        <v>4.8140000000000001</v>
      </c>
      <c r="E26" s="113"/>
      <c r="F26" s="189"/>
    </row>
    <row r="27" spans="1:6" ht="18.75">
      <c r="A27" s="200">
        <v>22</v>
      </c>
      <c r="B27" s="216" t="s">
        <v>358</v>
      </c>
      <c r="C27" s="113" t="s">
        <v>349</v>
      </c>
      <c r="D27" s="218">
        <f>ТЗ_пол!J11*ТЗ_пол!A21+ТЗ_пол!J11*ТЗ_пол!C30+ТЗ_пол!AH25*ТЗ_пол!V11+ТЗ_пол!AE39*ТЗ_пол!N10</f>
        <v>38.036000000000001</v>
      </c>
      <c r="E27" s="113"/>
      <c r="F27" s="189"/>
    </row>
    <row r="28" spans="1:6" ht="15.75">
      <c r="A28" s="200"/>
      <c r="B28" s="209" t="s">
        <v>360</v>
      </c>
      <c r="C28" s="113"/>
      <c r="D28" s="218"/>
      <c r="E28" s="113"/>
      <c r="F28" s="189"/>
    </row>
    <row r="29" spans="1:6" ht="15.75">
      <c r="A29" s="200">
        <v>23</v>
      </c>
      <c r="B29" s="216" t="s">
        <v>361</v>
      </c>
      <c r="C29" s="113" t="s">
        <v>5</v>
      </c>
      <c r="D29" s="218">
        <v>3</v>
      </c>
      <c r="E29" s="113"/>
      <c r="F29" s="189"/>
    </row>
    <row r="30" spans="1:6" ht="15.75">
      <c r="A30" s="200">
        <v>24</v>
      </c>
      <c r="B30" s="216" t="s">
        <v>362</v>
      </c>
      <c r="C30" s="113" t="s">
        <v>5</v>
      </c>
      <c r="D30" s="218">
        <v>9</v>
      </c>
      <c r="E30" s="113"/>
      <c r="F30" s="189"/>
    </row>
    <row r="31" spans="1:6" ht="15.75">
      <c r="A31" s="200">
        <v>25</v>
      </c>
      <c r="B31" s="216" t="s">
        <v>363</v>
      </c>
      <c r="C31" s="113" t="s">
        <v>5</v>
      </c>
      <c r="D31" s="218">
        <v>18</v>
      </c>
      <c r="E31" s="113"/>
      <c r="F31" s="189"/>
    </row>
    <row r="32" spans="1:6" ht="15.75">
      <c r="A32" s="200">
        <v>26</v>
      </c>
      <c r="B32" s="216" t="s">
        <v>364</v>
      </c>
      <c r="C32" s="113" t="s">
        <v>5</v>
      </c>
      <c r="D32" s="218">
        <v>9</v>
      </c>
      <c r="E32" s="113"/>
      <c r="F32" s="189"/>
    </row>
    <row r="33" spans="1:6" ht="15.75">
      <c r="A33" s="200">
        <v>27</v>
      </c>
      <c r="B33" s="216" t="s">
        <v>365</v>
      </c>
      <c r="C33" s="113" t="s">
        <v>5</v>
      </c>
      <c r="D33" s="218">
        <v>12</v>
      </c>
      <c r="E33" s="113"/>
      <c r="F33" s="189"/>
    </row>
    <row r="34" spans="1:6" ht="15.75">
      <c r="A34" s="200">
        <v>28</v>
      </c>
      <c r="B34" s="216" t="s">
        <v>366</v>
      </c>
      <c r="C34" s="113" t="s">
        <v>5</v>
      </c>
      <c r="D34" s="218">
        <v>4</v>
      </c>
      <c r="E34" s="113"/>
      <c r="F34" s="189"/>
    </row>
    <row r="35" spans="1:6" ht="15.75">
      <c r="A35" s="200">
        <v>29</v>
      </c>
      <c r="B35" s="216" t="s">
        <v>367</v>
      </c>
      <c r="C35" s="113" t="s">
        <v>5</v>
      </c>
      <c r="D35" s="218">
        <v>8</v>
      </c>
      <c r="E35" s="113"/>
      <c r="F35" s="189"/>
    </row>
    <row r="36" spans="1:6" ht="18.75">
      <c r="A36" s="200">
        <v>30</v>
      </c>
      <c r="B36" s="216" t="s">
        <v>46</v>
      </c>
      <c r="C36" s="113" t="s">
        <v>349</v>
      </c>
      <c r="D36" s="218">
        <f>Проф2!P5*7*2</f>
        <v>112</v>
      </c>
      <c r="E36" s="113"/>
      <c r="F36" s="189"/>
    </row>
    <row r="37" spans="1:6" ht="18.75">
      <c r="A37" s="200">
        <v>31</v>
      </c>
      <c r="B37" s="216" t="s">
        <v>368</v>
      </c>
      <c r="C37" s="113" t="s">
        <v>349</v>
      </c>
      <c r="D37" s="218">
        <f>D36</f>
        <v>112</v>
      </c>
      <c r="E37" s="113"/>
      <c r="F37" s="189"/>
    </row>
    <row r="38" spans="1:6" ht="18.75">
      <c r="A38" s="200">
        <v>32</v>
      </c>
      <c r="B38" s="216" t="s">
        <v>369</v>
      </c>
      <c r="C38" s="113" t="s">
        <v>349</v>
      </c>
      <c r="D38" s="218">
        <f>D37</f>
        <v>112</v>
      </c>
      <c r="E38" s="113"/>
      <c r="F38" s="189"/>
    </row>
    <row r="39" spans="1:6" ht="15.75">
      <c r="A39" s="200">
        <v>33</v>
      </c>
      <c r="B39" s="188" t="s">
        <v>47</v>
      </c>
      <c r="C39" s="113" t="s">
        <v>3</v>
      </c>
      <c r="D39" s="218">
        <f>Профиль1!P6</f>
        <v>8</v>
      </c>
      <c r="E39" s="113"/>
      <c r="F39" s="189"/>
    </row>
    <row r="40" spans="1:6" ht="18.75">
      <c r="A40" s="200">
        <v>34</v>
      </c>
      <c r="B40" s="216" t="s">
        <v>370</v>
      </c>
      <c r="C40" s="113" t="s">
        <v>349</v>
      </c>
      <c r="D40" s="218">
        <f>4*7*0.5</f>
        <v>14</v>
      </c>
      <c r="E40" s="113"/>
      <c r="F40" s="189"/>
    </row>
    <row r="41" spans="1:6" ht="18.75">
      <c r="A41" s="200">
        <v>35</v>
      </c>
      <c r="B41" s="216" t="s">
        <v>371</v>
      </c>
      <c r="C41" s="113" t="s">
        <v>349</v>
      </c>
      <c r="D41" s="218">
        <f>(0.5+0.15)*2*Проф2!P5</f>
        <v>10.4</v>
      </c>
      <c r="E41" s="113"/>
      <c r="F41" s="189"/>
    </row>
    <row r="42" spans="1:6" ht="15.75">
      <c r="A42" s="200">
        <v>36</v>
      </c>
      <c r="B42" s="216" t="s">
        <v>372</v>
      </c>
      <c r="C42" s="113" t="s">
        <v>5</v>
      </c>
      <c r="D42" s="218">
        <v>4</v>
      </c>
      <c r="E42" s="113"/>
      <c r="F42" s="189"/>
    </row>
    <row r="43" spans="1:6" ht="18.75">
      <c r="A43" s="200">
        <v>37</v>
      </c>
      <c r="B43" s="216" t="s">
        <v>376</v>
      </c>
      <c r="C43" s="113" t="s">
        <v>349</v>
      </c>
      <c r="D43" s="218">
        <f>Фасад!$S$57*Фасад!$B$18/2</f>
        <v>21.96</v>
      </c>
      <c r="E43" s="113"/>
      <c r="F43" s="189"/>
    </row>
    <row r="44" spans="1:6" ht="18.75">
      <c r="A44" s="200">
        <v>38</v>
      </c>
      <c r="B44" s="216" t="s">
        <v>377</v>
      </c>
      <c r="C44" s="113" t="s">
        <v>349</v>
      </c>
      <c r="D44" s="218">
        <f>Фронтон!AB37*Фронтон!A27+Фронтон!P5*Фронтон!Z10/2</f>
        <v>7.0785</v>
      </c>
      <c r="E44" s="113"/>
      <c r="F44" s="189"/>
    </row>
    <row r="45" spans="1:6" ht="18.75">
      <c r="A45" s="200">
        <v>39</v>
      </c>
      <c r="B45" s="216" t="s">
        <v>378</v>
      </c>
      <c r="C45" s="113" t="s">
        <v>349</v>
      </c>
      <c r="D45" s="218">
        <f>(Фронтон!A27*2+Фронтон!F22*2+Фронтон!P5)*2</f>
        <v>19.68</v>
      </c>
      <c r="E45" s="113"/>
      <c r="F45" s="189"/>
    </row>
    <row r="46" spans="1:6" ht="18.75">
      <c r="A46" s="200">
        <v>40</v>
      </c>
      <c r="B46" s="216" t="s">
        <v>359</v>
      </c>
      <c r="C46" s="113" t="s">
        <v>349</v>
      </c>
      <c r="D46" s="218"/>
      <c r="E46" s="113"/>
      <c r="F46" s="189"/>
    </row>
    <row r="47" spans="1:6" ht="15.75">
      <c r="A47" s="220"/>
      <c r="B47" s="221"/>
      <c r="C47" s="222"/>
      <c r="D47" s="223"/>
      <c r="E47" s="222"/>
      <c r="F47" s="224"/>
    </row>
    <row r="48" spans="1:6" ht="15.75">
      <c r="A48" s="220"/>
      <c r="B48" s="221"/>
      <c r="C48" s="222"/>
      <c r="D48" s="223"/>
      <c r="E48" s="222"/>
      <c r="F48" s="224"/>
    </row>
    <row r="49" spans="1:6" ht="15.75">
      <c r="A49" s="220"/>
      <c r="B49" s="221"/>
      <c r="C49" s="222"/>
      <c r="D49" s="223"/>
      <c r="E49" s="222"/>
      <c r="F49" s="224"/>
    </row>
    <row r="50" spans="1:6" ht="16.5" thickBot="1">
      <c r="A50" s="201"/>
      <c r="B50" s="196"/>
      <c r="C50" s="116"/>
      <c r="D50" s="117"/>
      <c r="E50" s="202" t="s">
        <v>7</v>
      </c>
      <c r="F50" s="203"/>
    </row>
    <row r="51" spans="1:6" ht="15.75">
      <c r="A51" s="118"/>
      <c r="B51" s="83"/>
      <c r="C51" s="118"/>
      <c r="D51" s="119"/>
      <c r="E51" s="119"/>
      <c r="F51" s="119"/>
    </row>
    <row r="52" spans="1:6" ht="15.75">
      <c r="A52" s="118"/>
      <c r="B52" s="83"/>
      <c r="C52" s="118"/>
      <c r="D52" s="119"/>
      <c r="E52" s="119"/>
      <c r="F52" s="119"/>
    </row>
    <row r="53" spans="1:6" s="18" customFormat="1" ht="15.75">
      <c r="A53" s="204"/>
      <c r="B53" s="205" t="s">
        <v>8</v>
      </c>
      <c r="C53" s="204"/>
      <c r="D53" s="206"/>
      <c r="E53" s="207"/>
      <c r="F53" s="208" t="s">
        <v>9</v>
      </c>
    </row>
    <row r="54" spans="1:6" ht="15.75">
      <c r="A54" s="118"/>
      <c r="B54" s="83"/>
      <c r="C54" s="118"/>
      <c r="D54" s="119"/>
      <c r="E54" s="119"/>
      <c r="F54" s="119"/>
    </row>
    <row r="55" spans="1:6" ht="15.75">
      <c r="A55" s="118"/>
      <c r="B55" s="83"/>
      <c r="C55" s="118"/>
      <c r="D55" s="119"/>
      <c r="E55" s="119"/>
      <c r="F55" s="119"/>
    </row>
    <row r="56" spans="1:6" ht="15.75">
      <c r="A56" s="118"/>
      <c r="B56" s="83"/>
      <c r="C56" s="118"/>
      <c r="D56" s="119"/>
      <c r="E56" s="119"/>
      <c r="F56" s="119"/>
    </row>
    <row r="57" spans="1:6" ht="15.75">
      <c r="A57" s="118"/>
      <c r="B57" s="83"/>
      <c r="C57" s="118"/>
      <c r="D57" s="119"/>
      <c r="E57" s="119"/>
      <c r="F57" s="119"/>
    </row>
    <row r="58" spans="1:6" ht="15.75">
      <c r="A58" s="118"/>
      <c r="B58" s="83"/>
      <c r="C58" s="118"/>
      <c r="D58" s="119"/>
      <c r="E58" s="119"/>
      <c r="F58" s="119"/>
    </row>
    <row r="59" spans="1:6" ht="15.75">
      <c r="A59" s="118"/>
      <c r="B59" s="83"/>
      <c r="C59" s="118"/>
      <c r="D59" s="118"/>
      <c r="E59" s="118"/>
      <c r="F59" s="118"/>
    </row>
    <row r="60" spans="1:6" ht="15.75">
      <c r="A60" s="118"/>
      <c r="B60" s="83"/>
      <c r="C60" s="118"/>
      <c r="D60" s="118"/>
      <c r="E60" s="118"/>
      <c r="F60" s="118"/>
    </row>
    <row r="61" spans="1:6" ht="15.75">
      <c r="A61" s="118"/>
      <c r="B61" s="83"/>
      <c r="C61" s="118"/>
      <c r="D61" s="118"/>
      <c r="E61" s="118"/>
      <c r="F61" s="118"/>
    </row>
    <row r="62" spans="1:6" ht="15.75">
      <c r="A62" s="118"/>
      <c r="B62" s="83"/>
      <c r="C62" s="118"/>
      <c r="D62" s="118"/>
      <c r="E62" s="118"/>
      <c r="F62" s="118"/>
    </row>
    <row r="63" spans="1:6" ht="15.75">
      <c r="A63" s="118"/>
      <c r="B63" s="83"/>
      <c r="C63" s="118"/>
      <c r="D63" s="118"/>
      <c r="E63" s="118"/>
      <c r="F63" s="118"/>
    </row>
    <row r="64" spans="1:6" ht="15.75">
      <c r="A64" s="118"/>
      <c r="B64" s="83"/>
      <c r="C64" s="118"/>
      <c r="D64" s="118"/>
      <c r="E64" s="118"/>
      <c r="F64" s="118"/>
    </row>
    <row r="65" spans="1:6" ht="15.75">
      <c r="A65" s="118"/>
      <c r="B65" s="83"/>
      <c r="C65" s="118"/>
      <c r="D65" s="118"/>
      <c r="E65" s="118"/>
      <c r="F65" s="118"/>
    </row>
    <row r="66" spans="1:6" ht="15.75">
      <c r="A66" s="118"/>
      <c r="B66" s="83"/>
      <c r="C66" s="118"/>
      <c r="D66" s="118"/>
      <c r="E66" s="118"/>
      <c r="F66" s="118"/>
    </row>
    <row r="67" spans="1:6" ht="15.75">
      <c r="A67" s="118"/>
      <c r="B67" s="83"/>
      <c r="C67" s="118"/>
      <c r="D67" s="118"/>
      <c r="E67" s="118"/>
      <c r="F67" s="118"/>
    </row>
    <row r="68" spans="1:6" ht="15.75">
      <c r="A68" s="118"/>
      <c r="B68" s="83"/>
      <c r="C68" s="118"/>
      <c r="D68" s="118"/>
      <c r="E68" s="118"/>
      <c r="F68" s="118"/>
    </row>
    <row r="69" spans="1:6" ht="15.75">
      <c r="A69" s="118"/>
      <c r="B69" s="83"/>
      <c r="C69" s="118"/>
      <c r="D69" s="118"/>
      <c r="E69" s="118"/>
      <c r="F69" s="118"/>
    </row>
    <row r="70" spans="1:6" ht="15.75">
      <c r="A70" s="118"/>
      <c r="B70" s="83"/>
      <c r="C70" s="118"/>
      <c r="D70" s="118"/>
      <c r="E70" s="118"/>
      <c r="F70" s="118"/>
    </row>
    <row r="71" spans="1:6" ht="15.75">
      <c r="A71" s="118"/>
      <c r="B71" s="83"/>
      <c r="C71" s="118"/>
      <c r="D71" s="118"/>
      <c r="E71" s="118"/>
      <c r="F71" s="118"/>
    </row>
    <row r="72" spans="1:6" ht="15.75">
      <c r="A72" s="118"/>
      <c r="B72" s="83"/>
      <c r="C72" s="118"/>
      <c r="D72" s="118"/>
      <c r="E72" s="118"/>
      <c r="F72" s="118"/>
    </row>
    <row r="73" spans="1:6" ht="15.75">
      <c r="A73" s="118"/>
      <c r="B73" s="83"/>
      <c r="C73" s="118"/>
      <c r="D73" s="118"/>
      <c r="E73" s="118"/>
      <c r="F73" s="118"/>
    </row>
    <row r="74" spans="1:6" ht="15.75">
      <c r="A74" s="118"/>
      <c r="B74" s="83"/>
      <c r="C74" s="118"/>
      <c r="D74" s="118"/>
      <c r="E74" s="118"/>
      <c r="F74" s="118"/>
    </row>
    <row r="75" spans="1:6" ht="15.75">
      <c r="A75" s="118"/>
      <c r="B75" s="83"/>
      <c r="C75" s="118"/>
      <c r="D75" s="118"/>
      <c r="E75" s="118"/>
      <c r="F75" s="118"/>
    </row>
    <row r="76" spans="1:6" ht="15.75">
      <c r="A76" s="118"/>
      <c r="B76" s="83"/>
      <c r="C76" s="118"/>
      <c r="D76" s="118"/>
      <c r="E76" s="118"/>
      <c r="F76" s="118"/>
    </row>
    <row r="77" spans="1:6" ht="15.75">
      <c r="A77" s="118"/>
      <c r="B77" s="83"/>
      <c r="C77" s="118"/>
      <c r="D77" s="118"/>
      <c r="E77" s="118"/>
      <c r="F77" s="118"/>
    </row>
    <row r="78" spans="1:6" ht="15.75">
      <c r="A78" s="118"/>
      <c r="B78" s="83"/>
      <c r="C78" s="118"/>
      <c r="D78" s="118"/>
      <c r="E78" s="118"/>
      <c r="F78" s="118"/>
    </row>
    <row r="79" spans="1:6" ht="15.75">
      <c r="A79" s="118"/>
      <c r="B79" s="83"/>
      <c r="C79" s="118"/>
      <c r="D79" s="118"/>
      <c r="E79" s="118"/>
      <c r="F79" s="118"/>
    </row>
    <row r="80" spans="1:6" ht="15.75">
      <c r="A80" s="118"/>
      <c r="B80" s="83"/>
      <c r="C80" s="118"/>
      <c r="D80" s="118"/>
      <c r="E80" s="118"/>
      <c r="F80" s="118"/>
    </row>
    <row r="81" spans="1:6" ht="15.75">
      <c r="A81" s="118"/>
      <c r="B81" s="83"/>
      <c r="C81" s="118"/>
      <c r="D81" s="118"/>
      <c r="E81" s="118"/>
      <c r="F81" s="118"/>
    </row>
    <row r="82" spans="1:6" ht="15.75">
      <c r="A82" s="118"/>
      <c r="B82" s="83"/>
      <c r="C82" s="118"/>
      <c r="D82" s="118"/>
      <c r="E82" s="118"/>
      <c r="F82" s="118"/>
    </row>
    <row r="83" spans="1:6" ht="15.75">
      <c r="A83" s="118"/>
      <c r="B83" s="83"/>
      <c r="C83" s="118"/>
      <c r="D83" s="118"/>
      <c r="E83" s="118"/>
      <c r="F83" s="118"/>
    </row>
    <row r="84" spans="1:6" ht="15.75">
      <c r="A84" s="118"/>
      <c r="B84" s="83"/>
      <c r="C84" s="118"/>
      <c r="D84" s="118"/>
      <c r="E84" s="118"/>
      <c r="F84" s="118"/>
    </row>
    <row r="85" spans="1:6" ht="15.75">
      <c r="A85" s="118"/>
      <c r="B85" s="83"/>
      <c r="C85" s="118"/>
      <c r="D85" s="118"/>
      <c r="E85" s="118"/>
      <c r="F85" s="118"/>
    </row>
    <row r="86" spans="1:6" ht="15.75">
      <c r="A86" s="118"/>
      <c r="B86" s="83"/>
      <c r="C86" s="118"/>
      <c r="D86" s="118"/>
      <c r="E86" s="118"/>
      <c r="F86" s="118"/>
    </row>
    <row r="87" spans="1:6" ht="15.75">
      <c r="A87" s="118"/>
      <c r="B87" s="83"/>
      <c r="C87" s="118"/>
      <c r="D87" s="118"/>
      <c r="E87" s="118"/>
      <c r="F87" s="118"/>
    </row>
  </sheetData>
  <phoneticPr fontId="0" type="noConversion"/>
  <pageMargins left="0.82" right="0.25" top="1" bottom="1" header="0.5" footer="0.5"/>
  <pageSetup paperSize="9" orientation="portrait" horizontalDpi="300" verticalDpi="300" r:id="rId1"/>
  <headerFooter alignWithMargins="0">
    <oddHeader>&amp;LСоломонгик В.З. &amp;CСмета работ&amp;RОтделка дома</oddHeader>
    <oddFooter>Подготовил: ХВА &amp;D&amp;RСтраница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K69"/>
  <sheetViews>
    <sheetView tabSelected="1" workbookViewId="0">
      <selection activeCell="AJ14" sqref="AJ14"/>
    </sheetView>
  </sheetViews>
  <sheetFormatPr defaultColWidth="2.7109375" defaultRowHeight="12.75"/>
  <cols>
    <col min="1" max="7" width="2.7109375" style="20" customWidth="1"/>
    <col min="8" max="8" width="2.5703125" style="20" customWidth="1"/>
    <col min="9" max="28" width="2.7109375" style="20" customWidth="1"/>
    <col min="29" max="29" width="2.5703125" style="20" customWidth="1"/>
    <col min="30" max="30" width="2.7109375" style="20"/>
    <col min="31" max="31" width="3.28515625" style="20" bestFit="1" customWidth="1"/>
    <col min="32" max="16384" width="2.7109375" style="20"/>
  </cols>
  <sheetData>
    <row r="1" spans="1:31" ht="17.25" customHeight="1">
      <c r="A1" s="37"/>
      <c r="B1" s="37"/>
      <c r="C1" s="37"/>
      <c r="D1" s="37"/>
      <c r="E1" s="276" t="s">
        <v>467</v>
      </c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36"/>
    </row>
    <row r="2" spans="1:31" ht="12.75" customHeight="1">
      <c r="E2" s="35"/>
    </row>
    <row r="3" spans="1:31" ht="12.75" customHeight="1">
      <c r="E3" s="35"/>
    </row>
    <row r="4" spans="1:31" ht="12.75" customHeight="1">
      <c r="E4" s="35"/>
    </row>
    <row r="5" spans="1:31" ht="12.75" customHeight="1">
      <c r="E5" s="35"/>
    </row>
    <row r="6" spans="1:31" ht="12.75" customHeight="1">
      <c r="E6" s="35"/>
    </row>
    <row r="7" spans="1:31" ht="12.75" customHeight="1">
      <c r="E7" s="35"/>
    </row>
    <row r="8" spans="1:31" ht="12.75" customHeight="1">
      <c r="E8" s="35"/>
    </row>
    <row r="9" spans="1:31" ht="12.75" customHeight="1">
      <c r="E9" s="35"/>
    </row>
    <row r="10" spans="1:31" ht="12.75" customHeight="1">
      <c r="E10" s="35"/>
    </row>
    <row r="11" spans="1:31" ht="12.75" customHeight="1">
      <c r="E11" s="35"/>
    </row>
    <row r="12" spans="1:31" ht="12.75" customHeight="1">
      <c r="E12" s="35"/>
    </row>
    <row r="13" spans="1:31" ht="12.75" customHeight="1">
      <c r="E13" s="35"/>
    </row>
    <row r="14" spans="1:31" ht="12.75" customHeight="1">
      <c r="E14" s="35"/>
    </row>
    <row r="15" spans="1:31" ht="12.75" customHeight="1">
      <c r="E15" s="35"/>
    </row>
    <row r="16" spans="1:31" ht="12.75" customHeight="1">
      <c r="E16" s="35"/>
      <c r="AE16" s="346">
        <f>2.84</f>
        <v>2.84</v>
      </c>
    </row>
    <row r="17" spans="1:37" ht="12.75" customHeight="1">
      <c r="E17" s="35"/>
      <c r="AE17" s="347"/>
    </row>
    <row r="18" spans="1:37" ht="12.75" customHeight="1">
      <c r="R18" s="341"/>
      <c r="S18" s="341"/>
      <c r="AE18" s="78"/>
      <c r="AF18" s="78"/>
      <c r="AG18" s="78"/>
      <c r="AH18" s="78"/>
    </row>
    <row r="19" spans="1:37" ht="12.75" customHeight="1">
      <c r="O19" s="341">
        <v>6.2</v>
      </c>
      <c r="P19" s="341"/>
    </row>
    <row r="20" spans="1:37" ht="12.75" customHeight="1">
      <c r="J20" s="341">
        <v>2.65</v>
      </c>
      <c r="K20" s="341"/>
      <c r="W20" s="282">
        <v>2.5499999999999998</v>
      </c>
      <c r="X20" s="282"/>
    </row>
    <row r="21" spans="1:37" ht="12.75" customHeight="1">
      <c r="H21" s="62" t="s">
        <v>136</v>
      </c>
      <c r="I21" s="345">
        <f>(J20-1*0.15)/2</f>
        <v>1.25</v>
      </c>
      <c r="J21" s="345"/>
      <c r="T21" s="62" t="s">
        <v>136</v>
      </c>
      <c r="U21" s="345">
        <f>(W20-0.15)/2</f>
        <v>1.2</v>
      </c>
      <c r="V21" s="345"/>
    </row>
    <row r="22" spans="1:37" ht="12.75" customHeight="1"/>
    <row r="23" spans="1:37" ht="12.75" customHeight="1"/>
    <row r="24" spans="1:37" ht="12.75" customHeight="1">
      <c r="C24" s="68"/>
      <c r="AE24" s="68"/>
      <c r="AH24" s="346">
        <f>(AI34-7*0.15)/6</f>
        <v>0.69166666666666676</v>
      </c>
    </row>
    <row r="25" spans="1:37" ht="12.75" customHeight="1">
      <c r="C25" s="68"/>
      <c r="AE25" s="68"/>
      <c r="AH25" s="347"/>
    </row>
    <row r="26" spans="1:37" ht="12.75" customHeight="1">
      <c r="C26" s="63"/>
      <c r="AE26" s="63"/>
      <c r="AH26" s="71" t="s">
        <v>221</v>
      </c>
    </row>
    <row r="27" spans="1:37" ht="12.75" customHeight="1">
      <c r="AF27" s="63"/>
      <c r="AK27" s="69"/>
    </row>
    <row r="28" spans="1:37" ht="12.75" customHeight="1">
      <c r="D28" s="344"/>
      <c r="E28" s="344"/>
      <c r="P28" s="95"/>
      <c r="Q28" s="95"/>
      <c r="AD28" s="348"/>
      <c r="AE28" s="348"/>
      <c r="AK28" s="70"/>
    </row>
    <row r="29" spans="1:37" ht="12.75" customHeight="1">
      <c r="A29" s="65"/>
      <c r="C29" s="68"/>
      <c r="P29" s="95"/>
      <c r="Q29" s="95"/>
    </row>
    <row r="30" spans="1:37" ht="12.75" customHeight="1">
      <c r="A30" s="65"/>
      <c r="C30" s="68"/>
      <c r="AF30" s="65"/>
    </row>
    <row r="31" spans="1:37" ht="12.75" customHeight="1">
      <c r="C31" s="63"/>
      <c r="AE31" s="65"/>
      <c r="AF31" s="65"/>
      <c r="AG31" s="65"/>
    </row>
    <row r="32" spans="1:37" ht="12.75" customHeight="1">
      <c r="A32" s="333"/>
      <c r="I32" s="340"/>
      <c r="J32" s="340"/>
      <c r="N32" s="340"/>
      <c r="O32" s="340"/>
      <c r="U32" s="96"/>
      <c r="AE32" s="65"/>
      <c r="AF32" s="65"/>
      <c r="AG32" s="65"/>
    </row>
    <row r="33" spans="1:35" ht="12.75" customHeight="1">
      <c r="A33" s="333"/>
      <c r="I33" s="340"/>
      <c r="J33" s="340"/>
      <c r="N33" s="340"/>
      <c r="O33" s="340"/>
      <c r="AE33" s="65"/>
      <c r="AF33" s="65"/>
      <c r="AG33" s="65"/>
      <c r="AH33" s="63"/>
    </row>
    <row r="34" spans="1:35" ht="12.75" customHeight="1">
      <c r="B34" s="67"/>
      <c r="C34" s="67"/>
      <c r="Z34" s="97"/>
      <c r="AA34" s="97"/>
      <c r="AE34" s="65"/>
      <c r="AF34" s="65"/>
      <c r="AG34" s="65"/>
      <c r="AH34" s="63"/>
      <c r="AI34" s="333">
        <v>5.2</v>
      </c>
    </row>
    <row r="35" spans="1:35" ht="12.75" customHeight="1">
      <c r="B35" s="67"/>
      <c r="C35" s="67"/>
      <c r="I35" s="96" t="s">
        <v>139</v>
      </c>
      <c r="AE35" s="65"/>
      <c r="AF35" s="65"/>
      <c r="AG35" s="65"/>
      <c r="AI35" s="333"/>
    </row>
    <row r="36" spans="1:35" ht="12.75" customHeight="1">
      <c r="B36" s="67"/>
      <c r="C36" s="67"/>
      <c r="L36" s="98"/>
      <c r="O36" s="98"/>
      <c r="U36" s="340"/>
      <c r="V36" s="340"/>
      <c r="AE36" s="65"/>
      <c r="AF36" s="65"/>
      <c r="AG36" s="65"/>
    </row>
    <row r="37" spans="1:35" ht="12.75" customHeight="1">
      <c r="B37" s="67"/>
      <c r="C37" s="67"/>
      <c r="L37" s="98"/>
      <c r="O37" s="98"/>
      <c r="U37" s="340"/>
      <c r="V37" s="340"/>
      <c r="AA37" s="97"/>
      <c r="AE37" s="65"/>
      <c r="AF37" s="65"/>
      <c r="AG37" s="65"/>
    </row>
    <row r="38" spans="1:35" ht="12.75" customHeight="1">
      <c r="A38" s="68"/>
      <c r="B38" s="67"/>
      <c r="C38" s="67"/>
      <c r="AE38" s="65"/>
      <c r="AF38" s="65"/>
      <c r="AG38" s="65"/>
    </row>
    <row r="39" spans="1:35" ht="12.75" customHeight="1">
      <c r="A39" s="65"/>
      <c r="B39" s="67"/>
      <c r="C39" s="67"/>
      <c r="AE39" s="65"/>
      <c r="AF39" s="65"/>
      <c r="AG39" s="65"/>
    </row>
    <row r="40" spans="1:35" ht="12.75" customHeight="1">
      <c r="B40" s="67"/>
      <c r="C40" s="67"/>
      <c r="I40" s="96" t="s">
        <v>139</v>
      </c>
    </row>
    <row r="41" spans="1:35" ht="12.75" customHeight="1">
      <c r="B41" s="67"/>
      <c r="C41" s="67"/>
    </row>
    <row r="42" spans="1:35" ht="12.75" customHeight="1">
      <c r="B42" s="67"/>
      <c r="C42" s="67"/>
      <c r="J42" s="99"/>
      <c r="K42" s="99"/>
    </row>
    <row r="43" spans="1:35" ht="12.75" customHeight="1">
      <c r="B43" s="67"/>
      <c r="C43" s="67"/>
      <c r="G43" s="100"/>
      <c r="H43" s="100"/>
      <c r="M43" s="100"/>
      <c r="N43" s="100"/>
    </row>
    <row r="44" spans="1:35" ht="12.75" customHeight="1">
      <c r="B44" s="67"/>
      <c r="C44" s="67"/>
    </row>
    <row r="45" spans="1:35" ht="12.75" customHeight="1">
      <c r="B45" s="67"/>
      <c r="C45" s="67"/>
    </row>
    <row r="46" spans="1:35" ht="12.75" customHeight="1">
      <c r="B46" s="67"/>
      <c r="C46" s="67"/>
    </row>
    <row r="47" spans="1:35" ht="12.75" customHeight="1">
      <c r="AG47" s="333"/>
    </row>
    <row r="48" spans="1:35" ht="12.75" customHeight="1">
      <c r="I48" s="341"/>
      <c r="J48" s="341"/>
      <c r="AG48" s="333"/>
    </row>
    <row r="49" spans="1:36" ht="12.75" customHeight="1">
      <c r="AI49" s="333"/>
    </row>
    <row r="50" spans="1:36" ht="12.75" customHeight="1">
      <c r="AI50" s="333"/>
    </row>
    <row r="51" spans="1:36" ht="12.75" customHeight="1">
      <c r="AG51" s="333"/>
    </row>
    <row r="52" spans="1:36" ht="12.75" customHeight="1">
      <c r="T52" s="341"/>
      <c r="U52" s="341"/>
      <c r="AG52" s="333"/>
    </row>
    <row r="53" spans="1:36" ht="12.75" customHeight="1"/>
    <row r="55" spans="1:36" ht="13.5" thickBot="1"/>
    <row r="56" spans="1:36">
      <c r="A56" s="334" t="s">
        <v>150</v>
      </c>
      <c r="B56" s="335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6"/>
      <c r="S56" s="10">
        <v>11</v>
      </c>
      <c r="T56" s="322"/>
      <c r="U56" s="323"/>
      <c r="V56" s="323"/>
      <c r="W56" s="323"/>
      <c r="X56" s="323"/>
      <c r="Y56" s="324"/>
      <c r="Z56" s="322"/>
      <c r="AA56" s="323"/>
      <c r="AB56" s="323"/>
      <c r="AC56" s="323"/>
      <c r="AD56" s="323"/>
      <c r="AE56" s="323"/>
      <c r="AF56" s="324"/>
      <c r="AG56" s="325"/>
      <c r="AH56" s="326"/>
      <c r="AI56" s="325"/>
      <c r="AJ56" s="326"/>
    </row>
    <row r="57" spans="1:36" ht="16.5" thickBot="1">
      <c r="A57" s="66" t="s">
        <v>171</v>
      </c>
      <c r="B57" s="342" t="s">
        <v>168</v>
      </c>
      <c r="C57" s="342"/>
      <c r="D57" s="342"/>
      <c r="E57" s="342"/>
      <c r="F57" s="342"/>
      <c r="G57" s="342"/>
      <c r="H57" s="342" t="s">
        <v>170</v>
      </c>
      <c r="I57" s="342"/>
      <c r="J57" s="342"/>
      <c r="K57" s="342"/>
      <c r="L57" s="342"/>
      <c r="M57" s="342"/>
      <c r="N57" s="342"/>
      <c r="O57" s="342" t="s">
        <v>169</v>
      </c>
      <c r="P57" s="342"/>
      <c r="Q57" s="342" t="s">
        <v>160</v>
      </c>
      <c r="R57" s="343"/>
      <c r="S57" s="10">
        <v>12</v>
      </c>
      <c r="T57" s="322"/>
      <c r="U57" s="323"/>
      <c r="V57" s="323"/>
      <c r="W57" s="323"/>
      <c r="X57" s="323"/>
      <c r="Y57" s="324"/>
      <c r="Z57" s="322"/>
      <c r="AA57" s="323"/>
      <c r="AB57" s="323"/>
      <c r="AC57" s="323"/>
      <c r="AD57" s="323"/>
      <c r="AE57" s="323"/>
      <c r="AF57" s="324"/>
      <c r="AG57" s="325"/>
      <c r="AH57" s="326"/>
      <c r="AI57" s="325"/>
      <c r="AJ57" s="326"/>
    </row>
    <row r="58" spans="1:36" ht="15" thickBot="1">
      <c r="A58" s="64">
        <v>1</v>
      </c>
      <c r="B58" s="337" t="s">
        <v>461</v>
      </c>
      <c r="C58" s="337"/>
      <c r="D58" s="337"/>
      <c r="E58" s="337"/>
      <c r="F58" s="337"/>
      <c r="G58" s="337"/>
      <c r="H58" s="337" t="s">
        <v>462</v>
      </c>
      <c r="I58" s="337"/>
      <c r="J58" s="337"/>
      <c r="K58" s="337"/>
      <c r="L58" s="337"/>
      <c r="M58" s="337"/>
      <c r="N58" s="337"/>
      <c r="O58" s="331" t="s">
        <v>134</v>
      </c>
      <c r="P58" s="331"/>
      <c r="Q58" s="338">
        <f>6.5*0.65*0.8+(6.5*0.65*0.5)/2</f>
        <v>4.4362500000000011</v>
      </c>
      <c r="R58" s="339"/>
      <c r="S58" s="10">
        <v>13</v>
      </c>
      <c r="T58" s="322"/>
      <c r="U58" s="323"/>
      <c r="V58" s="323"/>
      <c r="W58" s="323"/>
      <c r="X58" s="323"/>
      <c r="Y58" s="324"/>
      <c r="Z58" s="322"/>
      <c r="AA58" s="323"/>
      <c r="AB58" s="323"/>
      <c r="AC58" s="323"/>
      <c r="AD58" s="323"/>
      <c r="AE58" s="323"/>
      <c r="AF58" s="324"/>
      <c r="AG58" s="325"/>
      <c r="AH58" s="326"/>
      <c r="AI58" s="325"/>
      <c r="AJ58" s="326"/>
    </row>
    <row r="59" spans="1:36" ht="15" thickBot="1">
      <c r="A59" s="15">
        <v>2</v>
      </c>
      <c r="B59" s="330" t="s">
        <v>463</v>
      </c>
      <c r="C59" s="330"/>
      <c r="D59" s="330"/>
      <c r="E59" s="330"/>
      <c r="F59" s="330"/>
      <c r="G59" s="330"/>
      <c r="H59" s="330" t="s">
        <v>167</v>
      </c>
      <c r="I59" s="330"/>
      <c r="J59" s="330"/>
      <c r="K59" s="330"/>
      <c r="L59" s="330"/>
      <c r="M59" s="330"/>
      <c r="N59" s="330"/>
      <c r="O59" s="331" t="s">
        <v>134</v>
      </c>
      <c r="P59" s="331"/>
      <c r="Q59" s="338">
        <f>6.5*0.65*0.8</f>
        <v>3.3800000000000008</v>
      </c>
      <c r="R59" s="339"/>
      <c r="S59" s="10">
        <v>14</v>
      </c>
      <c r="T59" s="322"/>
      <c r="U59" s="323"/>
      <c r="V59" s="323"/>
      <c r="W59" s="323"/>
      <c r="X59" s="323"/>
      <c r="Y59" s="324"/>
      <c r="Z59" s="322"/>
      <c r="AA59" s="323"/>
      <c r="AB59" s="323"/>
      <c r="AC59" s="323"/>
      <c r="AD59" s="323"/>
      <c r="AE59" s="323"/>
      <c r="AF59" s="324"/>
      <c r="AG59" s="325"/>
      <c r="AH59" s="326"/>
      <c r="AI59" s="325"/>
      <c r="AJ59" s="326"/>
    </row>
    <row r="60" spans="1:36" ht="14.25">
      <c r="A60" s="15">
        <v>3</v>
      </c>
      <c r="B60" s="330" t="s">
        <v>149</v>
      </c>
      <c r="C60" s="330"/>
      <c r="D60" s="330"/>
      <c r="E60" s="330"/>
      <c r="F60" s="330"/>
      <c r="G60" s="330"/>
      <c r="H60" s="330" t="s">
        <v>464</v>
      </c>
      <c r="I60" s="330"/>
      <c r="J60" s="330"/>
      <c r="K60" s="330"/>
      <c r="L60" s="330"/>
      <c r="M60" s="330"/>
      <c r="N60" s="330"/>
      <c r="O60" s="331" t="s">
        <v>134</v>
      </c>
      <c r="P60" s="331"/>
      <c r="Q60" s="338">
        <f>6.2*0.2*0.2+6.2*0.4*0.5</f>
        <v>1.4880000000000002</v>
      </c>
      <c r="R60" s="339"/>
      <c r="S60" s="10">
        <v>15</v>
      </c>
      <c r="T60" s="322"/>
      <c r="U60" s="323"/>
      <c r="V60" s="323"/>
      <c r="W60" s="323"/>
      <c r="X60" s="323"/>
      <c r="Y60" s="324"/>
      <c r="Z60" s="322"/>
      <c r="AA60" s="323"/>
      <c r="AB60" s="323"/>
      <c r="AC60" s="323"/>
      <c r="AD60" s="323"/>
      <c r="AE60" s="323"/>
      <c r="AF60" s="324"/>
      <c r="AG60" s="325"/>
      <c r="AH60" s="326"/>
      <c r="AI60" s="325"/>
      <c r="AJ60" s="326"/>
    </row>
    <row r="61" spans="1:36">
      <c r="A61" s="15">
        <v>4</v>
      </c>
      <c r="B61" s="330" t="s">
        <v>465</v>
      </c>
      <c r="C61" s="330"/>
      <c r="D61" s="330"/>
      <c r="E61" s="330"/>
      <c r="F61" s="330"/>
      <c r="G61" s="330"/>
      <c r="H61" s="330" t="s">
        <v>466</v>
      </c>
      <c r="I61" s="330"/>
      <c r="J61" s="330"/>
      <c r="K61" s="330"/>
      <c r="L61" s="330"/>
      <c r="M61" s="330"/>
      <c r="N61" s="330"/>
      <c r="O61" s="331" t="s">
        <v>18</v>
      </c>
      <c r="P61" s="331"/>
      <c r="Q61" s="331">
        <f>6*8</f>
        <v>48</v>
      </c>
      <c r="R61" s="325"/>
      <c r="S61" s="10">
        <v>16</v>
      </c>
      <c r="T61" s="322"/>
      <c r="U61" s="323"/>
      <c r="V61" s="323"/>
      <c r="W61" s="323"/>
      <c r="X61" s="323"/>
      <c r="Y61" s="324"/>
      <c r="Z61" s="322"/>
      <c r="AA61" s="323"/>
      <c r="AB61" s="323"/>
      <c r="AC61" s="323"/>
      <c r="AD61" s="323"/>
      <c r="AE61" s="323"/>
      <c r="AF61" s="324"/>
      <c r="AG61" s="325"/>
      <c r="AH61" s="326"/>
      <c r="AI61" s="325"/>
      <c r="AJ61" s="326"/>
    </row>
    <row r="62" spans="1:36">
      <c r="A62" s="10">
        <v>5</v>
      </c>
      <c r="B62" s="330"/>
      <c r="C62" s="330"/>
      <c r="D62" s="330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1" t="s">
        <v>468</v>
      </c>
      <c r="P62" s="331"/>
      <c r="Q62" s="331">
        <f>Q61*100*0.8*0.8*0.8*7.87/1000</f>
        <v>19.341312000000002</v>
      </c>
      <c r="R62" s="331"/>
      <c r="S62" s="10">
        <v>17</v>
      </c>
      <c r="T62" s="322"/>
      <c r="U62" s="323"/>
      <c r="V62" s="323"/>
      <c r="W62" s="323"/>
      <c r="X62" s="323"/>
      <c r="Y62" s="324"/>
      <c r="Z62" s="322"/>
      <c r="AA62" s="323"/>
      <c r="AB62" s="323"/>
      <c r="AC62" s="323"/>
      <c r="AD62" s="323"/>
      <c r="AE62" s="323"/>
      <c r="AF62" s="324"/>
      <c r="AG62" s="325"/>
      <c r="AH62" s="326"/>
      <c r="AI62" s="325"/>
      <c r="AJ62" s="326"/>
    </row>
    <row r="63" spans="1:36" ht="15">
      <c r="A63" s="88">
        <v>6</v>
      </c>
      <c r="B63" s="330" t="s">
        <v>149</v>
      </c>
      <c r="C63" s="330"/>
      <c r="D63" s="330"/>
      <c r="E63" s="330"/>
      <c r="F63" s="330"/>
      <c r="G63" s="330"/>
      <c r="H63" s="305" t="s">
        <v>470</v>
      </c>
      <c r="I63" s="305"/>
      <c r="J63" s="305"/>
      <c r="K63" s="305"/>
      <c r="L63" s="305"/>
      <c r="M63" s="305"/>
      <c r="N63" s="305"/>
      <c r="O63" s="331" t="s">
        <v>18</v>
      </c>
      <c r="P63" s="331"/>
      <c r="Q63" s="300">
        <v>6</v>
      </c>
      <c r="R63" s="313"/>
      <c r="S63" s="10">
        <v>18</v>
      </c>
      <c r="T63" s="322"/>
      <c r="U63" s="323"/>
      <c r="V63" s="323"/>
      <c r="W63" s="323"/>
      <c r="X63" s="323"/>
      <c r="Y63" s="324"/>
      <c r="Z63" s="322"/>
      <c r="AA63" s="323"/>
      <c r="AB63" s="323"/>
      <c r="AC63" s="323"/>
      <c r="AD63" s="323"/>
      <c r="AE63" s="323"/>
      <c r="AF63" s="324"/>
      <c r="AG63" s="325"/>
      <c r="AH63" s="326"/>
      <c r="AI63" s="325"/>
      <c r="AJ63" s="326"/>
    </row>
    <row r="64" spans="1:36">
      <c r="A64" s="15">
        <v>7</v>
      </c>
      <c r="B64" s="330"/>
      <c r="C64" s="330"/>
      <c r="D64" s="330"/>
      <c r="E64" s="330"/>
      <c r="F64" s="330"/>
      <c r="G64" s="330"/>
      <c r="H64" s="330"/>
      <c r="I64" s="330"/>
      <c r="J64" s="330"/>
      <c r="K64" s="330"/>
      <c r="L64" s="330"/>
      <c r="M64" s="330"/>
      <c r="N64" s="330"/>
      <c r="O64" s="331"/>
      <c r="P64" s="331"/>
      <c r="Q64" s="331"/>
      <c r="R64" s="325"/>
      <c r="S64" s="10">
        <v>19</v>
      </c>
      <c r="T64" s="322"/>
      <c r="U64" s="323"/>
      <c r="V64" s="323"/>
      <c r="W64" s="323"/>
      <c r="X64" s="323"/>
      <c r="Y64" s="324"/>
      <c r="Z64" s="322"/>
      <c r="AA64" s="323"/>
      <c r="AB64" s="323"/>
      <c r="AC64" s="323"/>
      <c r="AD64" s="323"/>
      <c r="AE64" s="323"/>
      <c r="AF64" s="324"/>
      <c r="AG64" s="325"/>
      <c r="AH64" s="326"/>
      <c r="AI64" s="325"/>
      <c r="AJ64" s="326"/>
    </row>
    <row r="65" spans="1:36">
      <c r="A65" s="15">
        <v>8</v>
      </c>
      <c r="B65" s="330"/>
      <c r="C65" s="330"/>
      <c r="D65" s="330"/>
      <c r="E65" s="330"/>
      <c r="F65" s="330"/>
      <c r="G65" s="330"/>
      <c r="H65" s="330"/>
      <c r="I65" s="330"/>
      <c r="J65" s="330"/>
      <c r="K65" s="330"/>
      <c r="L65" s="330"/>
      <c r="M65" s="330"/>
      <c r="N65" s="330"/>
      <c r="O65" s="331"/>
      <c r="P65" s="331"/>
      <c r="Q65" s="331"/>
      <c r="R65" s="325"/>
      <c r="S65" s="10">
        <v>20</v>
      </c>
      <c r="T65" s="322"/>
      <c r="U65" s="323"/>
      <c r="V65" s="323"/>
      <c r="W65" s="323"/>
      <c r="X65" s="323"/>
      <c r="Y65" s="324"/>
      <c r="Z65" s="322"/>
      <c r="AA65" s="323"/>
      <c r="AB65" s="323"/>
      <c r="AC65" s="323"/>
      <c r="AD65" s="323"/>
      <c r="AE65" s="323"/>
      <c r="AF65" s="324"/>
      <c r="AG65" s="325"/>
      <c r="AH65" s="326"/>
      <c r="AI65" s="325"/>
      <c r="AJ65" s="326"/>
    </row>
    <row r="66" spans="1:36">
      <c r="A66" s="15">
        <v>9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1"/>
      <c r="P66" s="331"/>
      <c r="Q66" s="331"/>
      <c r="R66" s="332"/>
      <c r="S66" s="10">
        <v>21</v>
      </c>
      <c r="T66" s="322"/>
      <c r="U66" s="323"/>
      <c r="V66" s="323"/>
      <c r="W66" s="323"/>
      <c r="X66" s="323"/>
      <c r="Y66" s="324"/>
      <c r="Z66" s="322"/>
      <c r="AA66" s="323"/>
      <c r="AB66" s="323"/>
      <c r="AC66" s="323"/>
      <c r="AD66" s="323"/>
      <c r="AE66" s="323"/>
      <c r="AF66" s="324"/>
      <c r="AG66" s="325"/>
      <c r="AH66" s="326"/>
      <c r="AI66" s="325"/>
      <c r="AJ66" s="326"/>
    </row>
    <row r="67" spans="1:36">
      <c r="A67" s="15">
        <v>10</v>
      </c>
      <c r="B67" s="330"/>
      <c r="C67" s="330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1"/>
      <c r="P67" s="331"/>
      <c r="Q67" s="331"/>
      <c r="R67" s="332"/>
    </row>
    <row r="68" spans="1:36">
      <c r="A68" s="15">
        <v>11</v>
      </c>
      <c r="B68" s="330"/>
      <c r="C68" s="330"/>
      <c r="D68" s="330"/>
      <c r="E68" s="330"/>
      <c r="F68" s="330"/>
      <c r="G68" s="330"/>
      <c r="H68" s="330"/>
      <c r="I68" s="330"/>
      <c r="J68" s="330"/>
      <c r="K68" s="330"/>
      <c r="L68" s="330"/>
      <c r="M68" s="330"/>
      <c r="N68" s="330"/>
      <c r="O68" s="331"/>
      <c r="P68" s="331"/>
      <c r="Q68" s="331"/>
      <c r="R68" s="332"/>
    </row>
    <row r="69" spans="1:36" ht="13.5" thickBot="1">
      <c r="A69" s="12">
        <v>12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8"/>
      <c r="P69" s="328"/>
      <c r="Q69" s="328"/>
      <c r="R69" s="329"/>
    </row>
  </sheetData>
  <mergeCells count="118">
    <mergeCell ref="B68:G68"/>
    <mergeCell ref="H68:N68"/>
    <mergeCell ref="O68:P68"/>
    <mergeCell ref="Q68:R68"/>
    <mergeCell ref="B69:G69"/>
    <mergeCell ref="H69:N69"/>
    <mergeCell ref="O69:P69"/>
    <mergeCell ref="Q69:R69"/>
    <mergeCell ref="T66:Y66"/>
    <mergeCell ref="B67:G67"/>
    <mergeCell ref="H67:N67"/>
    <mergeCell ref="O67:P67"/>
    <mergeCell ref="Q67:R67"/>
    <mergeCell ref="B66:G66"/>
    <mergeCell ref="H66:N66"/>
    <mergeCell ref="O66:P66"/>
    <mergeCell ref="Q66:R66"/>
    <mergeCell ref="AE16:AE17"/>
    <mergeCell ref="AI65:AJ65"/>
    <mergeCell ref="B64:G64"/>
    <mergeCell ref="H64:N64"/>
    <mergeCell ref="O64:P64"/>
    <mergeCell ref="Q64:R64"/>
    <mergeCell ref="T64:Y64"/>
    <mergeCell ref="Z64:AF64"/>
    <mergeCell ref="Z66:AF66"/>
    <mergeCell ref="AG64:AH64"/>
    <mergeCell ref="AI64:AJ64"/>
    <mergeCell ref="B65:G65"/>
    <mergeCell ref="H65:N65"/>
    <mergeCell ref="O65:P65"/>
    <mergeCell ref="Q65:R65"/>
    <mergeCell ref="T65:Y65"/>
    <mergeCell ref="Z65:AF65"/>
    <mergeCell ref="AG65:AH65"/>
    <mergeCell ref="AG66:AH66"/>
    <mergeCell ref="AI66:AJ66"/>
    <mergeCell ref="B62:G62"/>
    <mergeCell ref="H62:N62"/>
    <mergeCell ref="O62:P62"/>
    <mergeCell ref="Q62:R62"/>
    <mergeCell ref="T62:Y62"/>
    <mergeCell ref="Z62:AF62"/>
    <mergeCell ref="AG62:AH62"/>
    <mergeCell ref="AI62:AJ62"/>
    <mergeCell ref="B63:G63"/>
    <mergeCell ref="H63:N63"/>
    <mergeCell ref="O63:P63"/>
    <mergeCell ref="Q63:R63"/>
    <mergeCell ref="T63:Y63"/>
    <mergeCell ref="Z63:AF63"/>
    <mergeCell ref="AG63:AH63"/>
    <mergeCell ref="AI63:AJ63"/>
    <mergeCell ref="B60:G60"/>
    <mergeCell ref="H60:N60"/>
    <mergeCell ref="O60:P60"/>
    <mergeCell ref="Q60:R60"/>
    <mergeCell ref="T60:Y60"/>
    <mergeCell ref="Z60:AF60"/>
    <mergeCell ref="AG60:AH60"/>
    <mergeCell ref="AI60:AJ60"/>
    <mergeCell ref="B61:G61"/>
    <mergeCell ref="H61:N61"/>
    <mergeCell ref="O61:P61"/>
    <mergeCell ref="Q61:R61"/>
    <mergeCell ref="T61:Y61"/>
    <mergeCell ref="Z61:AF61"/>
    <mergeCell ref="AG61:AH61"/>
    <mergeCell ref="AI61:AJ61"/>
    <mergeCell ref="B58:G58"/>
    <mergeCell ref="H58:N58"/>
    <mergeCell ref="O58:P58"/>
    <mergeCell ref="Q58:R58"/>
    <mergeCell ref="T58:Y58"/>
    <mergeCell ref="Z58:AF58"/>
    <mergeCell ref="AG58:AH58"/>
    <mergeCell ref="AI58:AJ58"/>
    <mergeCell ref="B59:G59"/>
    <mergeCell ref="H59:N59"/>
    <mergeCell ref="O59:P59"/>
    <mergeCell ref="Q59:R59"/>
    <mergeCell ref="T59:Y59"/>
    <mergeCell ref="Z59:AF59"/>
    <mergeCell ref="AG59:AH59"/>
    <mergeCell ref="AI59:AJ59"/>
    <mergeCell ref="A56:R56"/>
    <mergeCell ref="T56:Y56"/>
    <mergeCell ref="Z56:AF56"/>
    <mergeCell ref="AG56:AH56"/>
    <mergeCell ref="AI56:AJ56"/>
    <mergeCell ref="B57:G57"/>
    <mergeCell ref="H57:N57"/>
    <mergeCell ref="O57:P57"/>
    <mergeCell ref="Q57:R57"/>
    <mergeCell ref="T57:Y57"/>
    <mergeCell ref="Z57:AF57"/>
    <mergeCell ref="AG57:AH57"/>
    <mergeCell ref="AI57:AJ57"/>
    <mergeCell ref="A32:A33"/>
    <mergeCell ref="I32:J33"/>
    <mergeCell ref="N32:O33"/>
    <mergeCell ref="AI34:AI35"/>
    <mergeCell ref="U36:V37"/>
    <mergeCell ref="AG47:AG48"/>
    <mergeCell ref="I48:J48"/>
    <mergeCell ref="AI49:AI50"/>
    <mergeCell ref="AG51:AG52"/>
    <mergeCell ref="T52:U52"/>
    <mergeCell ref="E1:AB1"/>
    <mergeCell ref="R18:S18"/>
    <mergeCell ref="O19:P19"/>
    <mergeCell ref="J20:K20"/>
    <mergeCell ref="W20:X20"/>
    <mergeCell ref="I21:J21"/>
    <mergeCell ref="U21:V21"/>
    <mergeCell ref="AH24:AH25"/>
    <mergeCell ref="D28:E28"/>
    <mergeCell ref="AD28:AE2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76"/>
  <sheetViews>
    <sheetView topLeftCell="A16" workbookViewId="0">
      <selection activeCell="AR42" sqref="AR42"/>
    </sheetView>
  </sheetViews>
  <sheetFormatPr defaultColWidth="2.7109375" defaultRowHeight="12.75"/>
  <cols>
    <col min="15" max="15" width="3.28515625" bestFit="1" customWidth="1"/>
  </cols>
  <sheetData>
    <row r="1" spans="1:36" ht="12.75" customHeight="1">
      <c r="F1" s="357" t="s">
        <v>469</v>
      </c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</row>
    <row r="2" spans="1:36" ht="12.75" customHeight="1">
      <c r="A2" s="79"/>
      <c r="B2" s="79"/>
      <c r="C2" s="79"/>
      <c r="D2" s="79"/>
      <c r="E2" s="79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4" t="s">
        <v>233</v>
      </c>
      <c r="AD2" s="354"/>
      <c r="AE2" s="354"/>
      <c r="AF2" s="354"/>
    </row>
    <row r="3" spans="1:36" ht="12.7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N3" s="356">
        <v>1</v>
      </c>
      <c r="O3" s="356"/>
      <c r="P3" s="356"/>
      <c r="AB3" s="76"/>
      <c r="AC3" s="354"/>
      <c r="AD3" s="354"/>
      <c r="AE3" s="354"/>
      <c r="AF3" s="354"/>
      <c r="AG3" s="76"/>
      <c r="AH3" s="76"/>
    </row>
    <row r="4" spans="1:36" ht="12.7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6"/>
      <c r="N4" s="356"/>
      <c r="O4" s="356"/>
      <c r="P4" s="356"/>
      <c r="AA4" s="74"/>
      <c r="AB4" s="76"/>
      <c r="AC4" s="355" t="s">
        <v>232</v>
      </c>
      <c r="AD4" s="355"/>
      <c r="AE4" s="355"/>
      <c r="AF4" s="355"/>
      <c r="AG4" s="76"/>
      <c r="AH4" s="76"/>
    </row>
    <row r="5" spans="1:36" ht="12.75" customHeight="1">
      <c r="H5" s="354" t="s">
        <v>231</v>
      </c>
      <c r="I5" s="354"/>
      <c r="J5" s="354"/>
      <c r="K5" s="354"/>
      <c r="L5" s="76"/>
      <c r="M5" s="76"/>
      <c r="Y5" s="75" t="s">
        <v>71</v>
      </c>
      <c r="AC5" s="355"/>
      <c r="AD5" s="355"/>
      <c r="AE5" s="355"/>
      <c r="AF5" s="355"/>
    </row>
    <row r="6" spans="1:36" ht="12.75" customHeight="1">
      <c r="H6" s="354"/>
      <c r="I6" s="354"/>
      <c r="J6" s="354"/>
      <c r="K6" s="354"/>
      <c r="L6" s="76"/>
      <c r="M6" s="76"/>
    </row>
    <row r="7" spans="1:36" ht="12.75" customHeight="1">
      <c r="F7" s="20"/>
      <c r="G7" s="20"/>
      <c r="H7" s="353" t="s">
        <v>232</v>
      </c>
      <c r="I7" s="353"/>
      <c r="J7" s="353"/>
      <c r="K7" s="353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ht="12.75" customHeight="1">
      <c r="F8" s="20"/>
      <c r="G8" s="20"/>
      <c r="H8" s="353"/>
      <c r="I8" s="353"/>
      <c r="J8" s="353"/>
      <c r="K8" s="353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>
      <c r="F11" s="20"/>
      <c r="G11" s="20"/>
      <c r="H11" s="20"/>
      <c r="I11" s="20"/>
      <c r="J11" s="20"/>
      <c r="K11" s="20"/>
      <c r="L11" s="20"/>
      <c r="M11" s="96" t="s">
        <v>71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>
      <c r="D12" s="349">
        <v>3.25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>
      <c r="B13" s="349"/>
      <c r="D13" s="34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82"/>
      <c r="Y13" s="282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>
      <c r="B14" s="34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101" t="s">
        <v>229</v>
      </c>
      <c r="AE15" s="20"/>
      <c r="AF15" s="20"/>
      <c r="AG15" s="20"/>
      <c r="AH15" s="20"/>
      <c r="AI15" s="20"/>
      <c r="AJ15" s="20"/>
    </row>
    <row r="16" spans="1:36"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341">
        <v>3.5</v>
      </c>
      <c r="W16" s="341"/>
      <c r="X16" s="20"/>
      <c r="Y16" s="20"/>
      <c r="Z16" s="20"/>
      <c r="AA16" s="20"/>
      <c r="AB16" s="20"/>
      <c r="AC16" s="20"/>
      <c r="AD16" s="102" t="s">
        <v>230</v>
      </c>
      <c r="AE16" s="20"/>
      <c r="AF16" s="20"/>
      <c r="AG16" s="20"/>
      <c r="AH16" s="20"/>
      <c r="AI16" s="20"/>
      <c r="AJ16" s="20"/>
    </row>
    <row r="17" spans="1:40"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40">
      <c r="B18" s="349">
        <v>6.1</v>
      </c>
      <c r="F18" s="20"/>
      <c r="G18" s="101" t="s">
        <v>234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40" ht="14.25">
      <c r="B19" s="349">
        <v>6.2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352">
        <v>7</v>
      </c>
      <c r="AE19" s="352"/>
      <c r="AF19" s="20"/>
      <c r="AG19" s="20"/>
      <c r="AH19" s="104"/>
      <c r="AI19" s="20"/>
      <c r="AJ19" s="20"/>
    </row>
    <row r="20" spans="1:40" ht="12.75" customHeight="1"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352"/>
      <c r="AE20" s="352"/>
      <c r="AF20" s="20"/>
      <c r="AG20" s="77"/>
      <c r="AH20" s="282"/>
      <c r="AI20" s="282"/>
      <c r="AJ20" s="77"/>
      <c r="AK20" s="2"/>
      <c r="AL20" s="2"/>
      <c r="AM20" s="2"/>
      <c r="AN20" s="2"/>
    </row>
    <row r="21" spans="1:40" ht="12.75" customHeight="1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341">
        <v>3.3</v>
      </c>
      <c r="T21" s="341"/>
      <c r="U21" s="20"/>
      <c r="V21" s="20"/>
      <c r="W21" s="20"/>
      <c r="X21" s="20"/>
      <c r="Y21" s="20"/>
      <c r="Z21" s="20"/>
      <c r="AA21" s="20"/>
      <c r="AB21" s="20"/>
      <c r="AC21" s="352">
        <v>1.4</v>
      </c>
      <c r="AD21" s="352"/>
      <c r="AE21" s="103"/>
      <c r="AF21" s="20"/>
      <c r="AG21" s="20"/>
      <c r="AH21" s="20"/>
      <c r="AI21" s="20"/>
      <c r="AJ21" s="20"/>
    </row>
    <row r="22" spans="1:40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341">
        <v>4.28</v>
      </c>
      <c r="V22" s="341"/>
      <c r="W22" s="20"/>
      <c r="X22" s="20"/>
      <c r="Y22" s="20"/>
      <c r="Z22" s="20"/>
      <c r="AA22" s="20"/>
      <c r="AB22" s="20"/>
      <c r="AC22" s="352"/>
      <c r="AD22" s="352"/>
      <c r="AE22" s="103"/>
      <c r="AF22" s="20"/>
      <c r="AG22" s="20"/>
      <c r="AH22" s="20"/>
      <c r="AI22" s="20"/>
      <c r="AJ22" s="20"/>
    </row>
    <row r="23" spans="1:40"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82"/>
      <c r="AE23" s="282"/>
      <c r="AF23" s="20"/>
      <c r="AG23" s="20"/>
      <c r="AH23" s="340">
        <v>2</v>
      </c>
      <c r="AI23" s="340"/>
      <c r="AJ23" s="340"/>
    </row>
    <row r="24" spans="1:40">
      <c r="F24" s="20"/>
      <c r="G24" s="20"/>
      <c r="H24" s="20"/>
      <c r="I24" s="20"/>
      <c r="J24" s="20"/>
      <c r="K24" s="20"/>
      <c r="L24" s="20"/>
      <c r="M24" s="20"/>
      <c r="N24" s="20"/>
      <c r="O24" s="341">
        <v>0.6</v>
      </c>
      <c r="P24" s="341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340"/>
      <c r="AI24" s="340"/>
      <c r="AJ24" s="340"/>
    </row>
    <row r="25" spans="1:40">
      <c r="F25" s="20"/>
      <c r="G25" s="20"/>
      <c r="H25" s="20"/>
      <c r="I25" s="20"/>
      <c r="J25" s="20"/>
      <c r="K25" s="20"/>
      <c r="L25" s="20"/>
      <c r="M25" s="20"/>
      <c r="N25" s="62"/>
      <c r="O25" s="62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40" ht="12.75" customHeight="1">
      <c r="C26" s="349">
        <v>2.95</v>
      </c>
      <c r="F26" s="20"/>
      <c r="G26" s="20"/>
      <c r="H26" s="20"/>
      <c r="I26" s="20"/>
      <c r="J26" s="20"/>
      <c r="K26" s="20"/>
      <c r="L26" s="340">
        <v>2</v>
      </c>
      <c r="M26" s="340"/>
      <c r="N26" s="340"/>
      <c r="O26" s="20"/>
      <c r="P26" s="20"/>
      <c r="Q26" s="20"/>
      <c r="R26" s="20"/>
      <c r="S26" s="20"/>
      <c r="T26" s="20"/>
      <c r="U26" s="289">
        <v>1.2</v>
      </c>
      <c r="V26" s="20"/>
      <c r="W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1:40">
      <c r="A27" s="349">
        <v>9.4</v>
      </c>
      <c r="C27" s="349"/>
      <c r="F27" s="20"/>
      <c r="G27" s="20"/>
      <c r="H27" s="20"/>
      <c r="I27" s="20"/>
      <c r="J27" s="20"/>
      <c r="K27" s="20"/>
      <c r="L27" s="340"/>
      <c r="M27" s="340"/>
      <c r="N27" s="340"/>
      <c r="O27" s="20"/>
      <c r="P27" s="20"/>
      <c r="Q27" s="20"/>
      <c r="R27" s="20"/>
      <c r="S27" s="20"/>
      <c r="T27" s="20"/>
      <c r="U27" s="289">
        <v>1.5</v>
      </c>
      <c r="V27" s="20"/>
      <c r="W27" s="20"/>
      <c r="X27" s="341">
        <v>0.6</v>
      </c>
      <c r="Y27" s="341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40" ht="12.75" customHeight="1">
      <c r="A28" s="349"/>
      <c r="D28" s="349">
        <v>2.2999999999999998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40" ht="12.75" customHeight="1">
      <c r="A29" s="349"/>
      <c r="D29" s="349">
        <v>1.5</v>
      </c>
      <c r="F29" s="20"/>
      <c r="G29" s="20"/>
      <c r="H29" s="20"/>
      <c r="I29" s="20"/>
      <c r="J29" s="20"/>
      <c r="K29" s="20"/>
      <c r="L29" s="20"/>
      <c r="M29" s="20"/>
      <c r="N29" s="62"/>
      <c r="O29" s="62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82"/>
      <c r="AG29" s="282"/>
      <c r="AH29" s="20"/>
      <c r="AI29" s="20"/>
      <c r="AJ29" s="20"/>
    </row>
    <row r="30" spans="1:40" ht="12.75" customHeight="1">
      <c r="E30" s="349">
        <v>1.6</v>
      </c>
      <c r="F30" s="20"/>
      <c r="G30" s="20"/>
      <c r="H30" s="20"/>
      <c r="I30" s="20"/>
      <c r="J30" s="20"/>
      <c r="K30" s="20"/>
      <c r="L30" s="20"/>
      <c r="M30" s="20"/>
      <c r="N30" s="20"/>
      <c r="O30" s="349">
        <v>1.05</v>
      </c>
      <c r="P30" s="20"/>
      <c r="Q30" s="20"/>
      <c r="R30" s="20"/>
      <c r="S30" s="341">
        <v>1.46</v>
      </c>
      <c r="T30" s="341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40">
      <c r="E31" s="349">
        <v>1.5</v>
      </c>
      <c r="F31" s="20"/>
      <c r="G31" s="20"/>
      <c r="H31" s="20"/>
      <c r="I31" s="20"/>
      <c r="J31" s="20"/>
      <c r="K31" s="20"/>
      <c r="L31" s="20"/>
      <c r="M31" s="20"/>
      <c r="N31" s="20"/>
      <c r="O31" s="349">
        <v>1.5</v>
      </c>
      <c r="P31" s="20"/>
      <c r="Q31" s="20"/>
      <c r="T31" s="20"/>
      <c r="U31" s="20"/>
      <c r="V31" s="20"/>
      <c r="W31" s="20"/>
      <c r="X31" s="20"/>
      <c r="Y31" s="20"/>
      <c r="Z31" s="341">
        <v>1.66</v>
      </c>
      <c r="AA31" s="341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1:40"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341">
        <v>5</v>
      </c>
      <c r="S32" s="341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</row>
    <row r="33" spans="4:36"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</row>
    <row r="34" spans="4:36"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4:36"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  <row r="36" spans="4:36"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</row>
    <row r="37" spans="4:36">
      <c r="F37" s="341">
        <v>0.9</v>
      </c>
      <c r="G37" s="34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4:36"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89">
        <v>1.4</v>
      </c>
      <c r="AI38" s="20"/>
      <c r="AJ38" s="20"/>
    </row>
    <row r="39" spans="4:36">
      <c r="D39" s="349">
        <v>3.1</v>
      </c>
      <c r="F39" s="20"/>
      <c r="G39" s="20"/>
      <c r="H39" s="20"/>
      <c r="I39" s="20"/>
      <c r="J39" s="20"/>
      <c r="K39" s="20"/>
      <c r="L39" s="20"/>
      <c r="M39" s="20"/>
      <c r="N39" s="20"/>
      <c r="O39" s="289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89">
        <v>1.2</v>
      </c>
      <c r="AH39" s="289">
        <v>1.5</v>
      </c>
      <c r="AI39" s="289">
        <v>2.4</v>
      </c>
      <c r="AJ39" s="20"/>
    </row>
    <row r="40" spans="4:36">
      <c r="D40" s="349"/>
      <c r="F40" s="20"/>
      <c r="G40" s="20"/>
      <c r="H40" s="20"/>
      <c r="I40" s="20"/>
      <c r="J40" s="20"/>
      <c r="K40" s="341">
        <v>1.46</v>
      </c>
      <c r="L40" s="341"/>
      <c r="M40" s="20"/>
      <c r="N40" s="20"/>
      <c r="O40" s="289"/>
      <c r="P40" s="20"/>
      <c r="Q40" s="20"/>
      <c r="R40" s="289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89">
        <v>1.5</v>
      </c>
      <c r="AH40" s="20"/>
      <c r="AI40" s="289">
        <v>1.5</v>
      </c>
      <c r="AJ40" s="289">
        <v>2.6</v>
      </c>
    </row>
    <row r="41" spans="4:36"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89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89">
        <v>1.5</v>
      </c>
    </row>
    <row r="42" spans="4:36"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4:36"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89">
        <v>0.8</v>
      </c>
      <c r="AI43" s="20"/>
      <c r="AJ43" s="20"/>
    </row>
    <row r="44" spans="4:36"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89">
        <v>0.8</v>
      </c>
      <c r="AI44" s="20"/>
      <c r="AJ44" s="20"/>
    </row>
    <row r="45" spans="4:36"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4:36"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4:36"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4:36"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</row>
    <row r="49" spans="1:36"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</row>
    <row r="50" spans="1:36">
      <c r="AI50" s="358">
        <f>SQRT(0.7*0.7+0.35*0.35)</f>
        <v>0.78262379212492639</v>
      </c>
      <c r="AJ50" s="358"/>
    </row>
    <row r="53" spans="1:36">
      <c r="I53" t="s">
        <v>136</v>
      </c>
      <c r="J53" s="351">
        <f>O54/2</f>
        <v>1.575</v>
      </c>
      <c r="K53" s="351"/>
      <c r="W53" s="350">
        <v>0.86</v>
      </c>
      <c r="X53" s="350"/>
      <c r="AA53" s="350">
        <v>1</v>
      </c>
      <c r="AB53" s="350"/>
    </row>
    <row r="54" spans="1:36">
      <c r="O54" s="350">
        <v>3.15</v>
      </c>
      <c r="P54" s="350"/>
      <c r="V54" t="s">
        <v>136</v>
      </c>
      <c r="W54" s="351">
        <f>AA55/2</f>
        <v>1.5249999999999999</v>
      </c>
      <c r="X54" s="351"/>
    </row>
    <row r="55" spans="1:36">
      <c r="AA55" s="350">
        <v>3.05</v>
      </c>
      <c r="AB55" s="350"/>
    </row>
    <row r="56" spans="1:36">
      <c r="V56" s="350">
        <v>6.2</v>
      </c>
      <c r="W56" s="350"/>
    </row>
    <row r="57" spans="1:36">
      <c r="S57" s="350">
        <v>7.2</v>
      </c>
      <c r="T57" s="350"/>
    </row>
    <row r="58" spans="1:36" ht="13.5" thickBot="1"/>
    <row r="59" spans="1:36" s="20" customFormat="1">
      <c r="A59" s="334" t="s">
        <v>313</v>
      </c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  <c r="R59" s="336"/>
      <c r="S59" s="10">
        <v>11</v>
      </c>
      <c r="T59" s="322"/>
      <c r="U59" s="323"/>
      <c r="V59" s="323"/>
      <c r="W59" s="323"/>
      <c r="X59" s="323"/>
      <c r="Y59" s="324"/>
      <c r="Z59" s="322"/>
      <c r="AA59" s="323"/>
      <c r="AB59" s="323"/>
      <c r="AC59" s="323"/>
      <c r="AD59" s="323"/>
      <c r="AE59" s="323"/>
      <c r="AF59" s="324"/>
      <c r="AG59" s="325"/>
      <c r="AH59" s="326"/>
      <c r="AI59" s="325"/>
      <c r="AJ59" s="326"/>
    </row>
    <row r="60" spans="1:36" s="20" customFormat="1" ht="16.5" thickBot="1">
      <c r="A60" s="66" t="s">
        <v>171</v>
      </c>
      <c r="B60" s="342" t="s">
        <v>168</v>
      </c>
      <c r="C60" s="342"/>
      <c r="D60" s="342"/>
      <c r="E60" s="342"/>
      <c r="F60" s="342"/>
      <c r="G60" s="342"/>
      <c r="H60" s="342" t="s">
        <v>170</v>
      </c>
      <c r="I60" s="342"/>
      <c r="J60" s="342"/>
      <c r="K60" s="342"/>
      <c r="L60" s="342"/>
      <c r="M60" s="342"/>
      <c r="N60" s="342"/>
      <c r="O60" s="342" t="s">
        <v>169</v>
      </c>
      <c r="P60" s="342"/>
      <c r="Q60" s="342" t="s">
        <v>160</v>
      </c>
      <c r="R60" s="343"/>
      <c r="S60" s="10">
        <v>12</v>
      </c>
      <c r="T60" s="322"/>
      <c r="U60" s="323"/>
      <c r="V60" s="323"/>
      <c r="W60" s="323"/>
      <c r="X60" s="323"/>
      <c r="Y60" s="324"/>
      <c r="Z60" s="322"/>
      <c r="AA60" s="323"/>
      <c r="AB60" s="323"/>
      <c r="AC60" s="323"/>
      <c r="AD60" s="323"/>
      <c r="AE60" s="323"/>
      <c r="AF60" s="324"/>
      <c r="AG60" s="325"/>
      <c r="AH60" s="326"/>
      <c r="AI60" s="325"/>
      <c r="AJ60" s="326"/>
    </row>
    <row r="61" spans="1:36" s="20" customFormat="1">
      <c r="A61" s="64">
        <v>1</v>
      </c>
      <c r="B61" s="337" t="s">
        <v>316</v>
      </c>
      <c r="C61" s="337"/>
      <c r="D61" s="337"/>
      <c r="E61" s="337"/>
      <c r="F61" s="337"/>
      <c r="G61" s="337"/>
      <c r="H61" s="337" t="s">
        <v>317</v>
      </c>
      <c r="I61" s="337"/>
      <c r="J61" s="337"/>
      <c r="K61" s="337"/>
      <c r="L61" s="337"/>
      <c r="M61" s="337"/>
      <c r="N61" s="337"/>
      <c r="O61" s="338" t="s">
        <v>5</v>
      </c>
      <c r="P61" s="338"/>
      <c r="Q61" s="338">
        <v>5</v>
      </c>
      <c r="R61" s="339"/>
      <c r="S61" s="10">
        <v>13</v>
      </c>
      <c r="T61" s="322"/>
      <c r="U61" s="323"/>
      <c r="V61" s="323"/>
      <c r="W61" s="323"/>
      <c r="X61" s="323"/>
      <c r="Y61" s="324"/>
      <c r="Z61" s="322"/>
      <c r="AA61" s="323"/>
      <c r="AB61" s="323"/>
      <c r="AC61" s="323"/>
      <c r="AD61" s="323"/>
      <c r="AE61" s="323"/>
      <c r="AF61" s="324"/>
      <c r="AG61" s="325"/>
      <c r="AH61" s="326"/>
      <c r="AI61" s="325"/>
      <c r="AJ61" s="326"/>
    </row>
    <row r="62" spans="1:36" s="20" customFormat="1">
      <c r="A62" s="15">
        <v>2</v>
      </c>
      <c r="B62" s="330" t="s">
        <v>318</v>
      </c>
      <c r="C62" s="330"/>
      <c r="D62" s="330"/>
      <c r="E62" s="330"/>
      <c r="F62" s="330"/>
      <c r="G62" s="330"/>
      <c r="H62" s="330" t="s">
        <v>319</v>
      </c>
      <c r="I62" s="330"/>
      <c r="J62" s="330"/>
      <c r="K62" s="330"/>
      <c r="L62" s="330"/>
      <c r="M62" s="330"/>
      <c r="N62" s="330"/>
      <c r="O62" s="331" t="s">
        <v>5</v>
      </c>
      <c r="P62" s="331"/>
      <c r="Q62" s="331">
        <v>6</v>
      </c>
      <c r="R62" s="325"/>
      <c r="S62" s="10">
        <v>14</v>
      </c>
      <c r="T62" s="322"/>
      <c r="U62" s="323"/>
      <c r="V62" s="323"/>
      <c r="W62" s="323"/>
      <c r="X62" s="323"/>
      <c r="Y62" s="324"/>
      <c r="Z62" s="322"/>
      <c r="AA62" s="323"/>
      <c r="AB62" s="323"/>
      <c r="AC62" s="323"/>
      <c r="AD62" s="323"/>
      <c r="AE62" s="323"/>
      <c r="AF62" s="324"/>
      <c r="AG62" s="325"/>
      <c r="AH62" s="326"/>
      <c r="AI62" s="325"/>
      <c r="AJ62" s="326"/>
    </row>
    <row r="63" spans="1:36" s="20" customFormat="1">
      <c r="A63" s="15">
        <v>3</v>
      </c>
      <c r="B63" s="330" t="s">
        <v>281</v>
      </c>
      <c r="C63" s="330"/>
      <c r="D63" s="330"/>
      <c r="E63" s="330"/>
      <c r="F63" s="330"/>
      <c r="G63" s="330"/>
      <c r="H63" s="330" t="s">
        <v>280</v>
      </c>
      <c r="I63" s="330"/>
      <c r="J63" s="330"/>
      <c r="K63" s="330"/>
      <c r="L63" s="330"/>
      <c r="M63" s="330"/>
      <c r="N63" s="330"/>
      <c r="O63" s="331" t="s">
        <v>5</v>
      </c>
      <c r="P63" s="331"/>
      <c r="Q63" s="331">
        <v>7</v>
      </c>
      <c r="R63" s="325"/>
      <c r="S63" s="10">
        <v>15</v>
      </c>
      <c r="T63" s="322"/>
      <c r="U63" s="323"/>
      <c r="V63" s="323"/>
      <c r="W63" s="323"/>
      <c r="X63" s="323"/>
      <c r="Y63" s="324"/>
      <c r="Z63" s="322"/>
      <c r="AA63" s="323"/>
      <c r="AB63" s="323"/>
      <c r="AC63" s="323"/>
      <c r="AD63" s="323"/>
      <c r="AE63" s="323"/>
      <c r="AF63" s="324"/>
      <c r="AG63" s="325"/>
      <c r="AH63" s="326"/>
      <c r="AI63" s="325"/>
      <c r="AJ63" s="326"/>
    </row>
    <row r="64" spans="1:36" s="20" customFormat="1">
      <c r="A64" s="15">
        <v>4</v>
      </c>
      <c r="B64" s="330" t="s">
        <v>281</v>
      </c>
      <c r="C64" s="330"/>
      <c r="D64" s="330"/>
      <c r="E64" s="330"/>
      <c r="F64" s="330"/>
      <c r="G64" s="330"/>
      <c r="H64" s="330" t="s">
        <v>320</v>
      </c>
      <c r="I64" s="330"/>
      <c r="J64" s="330"/>
      <c r="K64" s="330"/>
      <c r="L64" s="330"/>
      <c r="M64" s="330"/>
      <c r="N64" s="330"/>
      <c r="O64" s="331" t="s">
        <v>5</v>
      </c>
      <c r="P64" s="331"/>
      <c r="Q64" s="331">
        <v>6</v>
      </c>
      <c r="R64" s="325"/>
      <c r="S64" s="10">
        <v>16</v>
      </c>
      <c r="T64" s="322"/>
      <c r="U64" s="323"/>
      <c r="V64" s="323"/>
      <c r="W64" s="323"/>
      <c r="X64" s="323"/>
      <c r="Y64" s="324"/>
      <c r="Z64" s="322"/>
      <c r="AA64" s="323"/>
      <c r="AB64" s="323"/>
      <c r="AC64" s="323"/>
      <c r="AD64" s="323"/>
      <c r="AE64" s="323"/>
      <c r="AF64" s="324"/>
      <c r="AG64" s="325"/>
      <c r="AH64" s="326"/>
      <c r="AI64" s="325"/>
      <c r="AJ64" s="326"/>
    </row>
    <row r="65" spans="1:36" s="20" customFormat="1">
      <c r="A65" s="10">
        <v>5</v>
      </c>
      <c r="B65" s="330" t="s">
        <v>321</v>
      </c>
      <c r="C65" s="330"/>
      <c r="D65" s="330"/>
      <c r="E65" s="330"/>
      <c r="F65" s="330"/>
      <c r="G65" s="330"/>
      <c r="H65" s="330" t="s">
        <v>322</v>
      </c>
      <c r="I65" s="330"/>
      <c r="J65" s="330"/>
      <c r="K65" s="330"/>
      <c r="L65" s="330"/>
      <c r="M65" s="330"/>
      <c r="N65" s="330"/>
      <c r="O65" s="331" t="s">
        <v>5</v>
      </c>
      <c r="P65" s="331"/>
      <c r="Q65" s="331">
        <v>1</v>
      </c>
      <c r="R65" s="325"/>
      <c r="S65" s="10">
        <v>17</v>
      </c>
      <c r="T65" s="322"/>
      <c r="U65" s="323"/>
      <c r="V65" s="323"/>
      <c r="W65" s="323"/>
      <c r="X65" s="323"/>
      <c r="Y65" s="324"/>
      <c r="Z65" s="322"/>
      <c r="AA65" s="323"/>
      <c r="AB65" s="323"/>
      <c r="AC65" s="323"/>
      <c r="AD65" s="323"/>
      <c r="AE65" s="323"/>
      <c r="AF65" s="324"/>
      <c r="AG65" s="325"/>
      <c r="AH65" s="326"/>
      <c r="AI65" s="325"/>
      <c r="AJ65" s="326"/>
    </row>
    <row r="66" spans="1:36" s="20" customFormat="1">
      <c r="A66" s="15">
        <v>6</v>
      </c>
      <c r="B66" s="330" t="s">
        <v>323</v>
      </c>
      <c r="C66" s="330"/>
      <c r="D66" s="330"/>
      <c r="E66" s="330"/>
      <c r="F66" s="330"/>
      <c r="G66" s="330"/>
      <c r="H66" s="330" t="s">
        <v>324</v>
      </c>
      <c r="I66" s="330"/>
      <c r="J66" s="330"/>
      <c r="K66" s="330"/>
      <c r="L66" s="330"/>
      <c r="M66" s="330"/>
      <c r="N66" s="330"/>
      <c r="O66" s="331" t="s">
        <v>5</v>
      </c>
      <c r="P66" s="331"/>
      <c r="Q66" s="331">
        <v>2</v>
      </c>
      <c r="R66" s="325"/>
      <c r="S66" s="10">
        <v>18</v>
      </c>
      <c r="T66" s="322"/>
      <c r="U66" s="323"/>
      <c r="V66" s="323"/>
      <c r="W66" s="323"/>
      <c r="X66" s="323"/>
      <c r="Y66" s="324"/>
      <c r="Z66" s="322"/>
      <c r="AA66" s="323"/>
      <c r="AB66" s="323"/>
      <c r="AC66" s="323"/>
      <c r="AD66" s="323"/>
      <c r="AE66" s="323"/>
      <c r="AF66" s="324"/>
      <c r="AG66" s="325"/>
      <c r="AH66" s="326"/>
      <c r="AI66" s="325"/>
      <c r="AJ66" s="326"/>
    </row>
    <row r="67" spans="1:36" s="20" customFormat="1">
      <c r="A67" s="15">
        <v>7</v>
      </c>
      <c r="B67" s="330" t="s">
        <v>325</v>
      </c>
      <c r="C67" s="330"/>
      <c r="D67" s="330"/>
      <c r="E67" s="330"/>
      <c r="F67" s="330"/>
      <c r="G67" s="330"/>
      <c r="H67" s="330" t="s">
        <v>326</v>
      </c>
      <c r="I67" s="330"/>
      <c r="J67" s="330"/>
      <c r="K67" s="330"/>
      <c r="L67" s="330"/>
      <c r="M67" s="330"/>
      <c r="N67" s="330"/>
      <c r="O67" s="331" t="s">
        <v>5</v>
      </c>
      <c r="P67" s="331"/>
      <c r="Q67" s="331">
        <v>2</v>
      </c>
      <c r="R67" s="325"/>
      <c r="S67" s="10">
        <v>19</v>
      </c>
      <c r="T67" s="322"/>
      <c r="U67" s="323"/>
      <c r="V67" s="323"/>
      <c r="W67" s="323"/>
      <c r="X67" s="323"/>
      <c r="Y67" s="324"/>
      <c r="Z67" s="322"/>
      <c r="AA67" s="323"/>
      <c r="AB67" s="323"/>
      <c r="AC67" s="323"/>
      <c r="AD67" s="323"/>
      <c r="AE67" s="323"/>
      <c r="AF67" s="324"/>
      <c r="AG67" s="325"/>
      <c r="AH67" s="326"/>
      <c r="AI67" s="325"/>
      <c r="AJ67" s="326"/>
    </row>
    <row r="68" spans="1:36" s="20" customFormat="1">
      <c r="A68" s="15">
        <v>8</v>
      </c>
      <c r="B68" s="330" t="s">
        <v>222</v>
      </c>
      <c r="C68" s="330"/>
      <c r="D68" s="330"/>
      <c r="E68" s="330"/>
      <c r="F68" s="330"/>
      <c r="G68" s="330"/>
      <c r="H68" s="330" t="s">
        <v>223</v>
      </c>
      <c r="I68" s="330"/>
      <c r="J68" s="330"/>
      <c r="K68" s="330"/>
      <c r="L68" s="330"/>
      <c r="M68" s="330"/>
      <c r="N68" s="330"/>
      <c r="O68" s="331" t="s">
        <v>5</v>
      </c>
      <c r="P68" s="331"/>
      <c r="Q68" s="331">
        <v>9</v>
      </c>
      <c r="R68" s="325"/>
      <c r="S68" s="10">
        <v>20</v>
      </c>
      <c r="T68" s="322"/>
      <c r="U68" s="323"/>
      <c r="V68" s="323"/>
      <c r="W68" s="323"/>
      <c r="X68" s="323"/>
      <c r="Y68" s="324"/>
      <c r="Z68" s="322"/>
      <c r="AA68" s="323"/>
      <c r="AB68" s="323"/>
      <c r="AC68" s="323"/>
      <c r="AD68" s="323"/>
      <c r="AE68" s="323"/>
      <c r="AF68" s="324"/>
      <c r="AG68" s="325"/>
      <c r="AH68" s="326"/>
      <c r="AI68" s="325"/>
      <c r="AJ68" s="326"/>
    </row>
    <row r="69" spans="1:36" s="20" customFormat="1">
      <c r="A69" s="15">
        <v>9</v>
      </c>
      <c r="B69" s="330" t="s">
        <v>327</v>
      </c>
      <c r="C69" s="330"/>
      <c r="D69" s="330"/>
      <c r="E69" s="330"/>
      <c r="F69" s="330"/>
      <c r="G69" s="330"/>
      <c r="H69" s="330" t="s">
        <v>225</v>
      </c>
      <c r="I69" s="330"/>
      <c r="J69" s="330"/>
      <c r="K69" s="330"/>
      <c r="L69" s="330"/>
      <c r="M69" s="330"/>
      <c r="N69" s="330"/>
      <c r="O69" s="331" t="s">
        <v>5</v>
      </c>
      <c r="P69" s="331"/>
      <c r="Q69" s="331">
        <v>9</v>
      </c>
      <c r="R69" s="325"/>
      <c r="S69" s="10">
        <v>21</v>
      </c>
      <c r="T69" s="322"/>
      <c r="U69" s="323"/>
      <c r="V69" s="323"/>
      <c r="W69" s="323"/>
      <c r="X69" s="323"/>
      <c r="Y69" s="324"/>
      <c r="Z69" s="322"/>
      <c r="AA69" s="323"/>
      <c r="AB69" s="323"/>
      <c r="AC69" s="323"/>
      <c r="AD69" s="323"/>
      <c r="AE69" s="323"/>
      <c r="AF69" s="324"/>
      <c r="AG69" s="325"/>
      <c r="AH69" s="326"/>
      <c r="AI69" s="325"/>
      <c r="AJ69" s="326"/>
    </row>
    <row r="70" spans="1:36" s="20" customFormat="1">
      <c r="A70" s="15">
        <v>10</v>
      </c>
      <c r="B70" s="330"/>
      <c r="C70" s="330"/>
      <c r="D70" s="33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1"/>
      <c r="P70" s="331"/>
      <c r="Q70" s="331"/>
      <c r="R70" s="332"/>
    </row>
    <row r="71" spans="1:36" s="20" customFormat="1">
      <c r="A71" s="15">
        <v>11</v>
      </c>
      <c r="B71" s="330"/>
      <c r="C71" s="330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1"/>
      <c r="P71" s="331"/>
      <c r="Q71" s="331"/>
      <c r="R71" s="332"/>
    </row>
    <row r="72" spans="1:36" s="20" customFormat="1" ht="13.5" thickBot="1">
      <c r="A72" s="12">
        <v>12</v>
      </c>
      <c r="B72" s="327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8"/>
      <c r="P72" s="328"/>
      <c r="Q72" s="328"/>
      <c r="R72" s="329"/>
    </row>
    <row r="74" spans="1:36" ht="13.5" thickBot="1">
      <c r="A74" s="330"/>
      <c r="B74" s="330"/>
      <c r="C74" s="330"/>
      <c r="D74" s="330"/>
      <c r="E74" s="330"/>
      <c r="F74" s="330"/>
      <c r="G74" s="330"/>
      <c r="H74" s="330"/>
      <c r="I74" s="330"/>
      <c r="J74" s="330"/>
      <c r="K74" s="330"/>
      <c r="L74" s="330"/>
      <c r="M74" s="330"/>
      <c r="N74" s="331"/>
      <c r="O74" s="331"/>
      <c r="P74" s="331"/>
      <c r="Q74" s="325"/>
    </row>
    <row r="75" spans="1:36">
      <c r="B75" s="337" t="s">
        <v>71</v>
      </c>
      <c r="C75" s="337"/>
      <c r="D75" s="337"/>
      <c r="E75" s="337"/>
      <c r="F75" s="337"/>
      <c r="G75" s="337"/>
      <c r="H75" s="338" t="s">
        <v>279</v>
      </c>
      <c r="I75" s="338"/>
      <c r="J75" s="338"/>
      <c r="K75" s="338"/>
      <c r="L75" s="338"/>
      <c r="M75" s="338"/>
      <c r="N75" s="338"/>
      <c r="O75" s="338"/>
      <c r="P75" s="338"/>
      <c r="Q75" s="338" t="s">
        <v>5</v>
      </c>
      <c r="R75" s="338"/>
      <c r="S75" s="338">
        <v>18</v>
      </c>
      <c r="T75" s="359"/>
    </row>
    <row r="76" spans="1:36">
      <c r="B76" s="330" t="s">
        <v>59</v>
      </c>
      <c r="C76" s="330"/>
      <c r="D76" s="330"/>
      <c r="E76" s="330"/>
      <c r="F76" s="330"/>
      <c r="G76" s="330"/>
      <c r="H76" s="330" t="s">
        <v>280</v>
      </c>
      <c r="I76" s="330"/>
      <c r="J76" s="330"/>
      <c r="K76" s="330"/>
      <c r="L76" s="330"/>
      <c r="M76" s="330"/>
      <c r="N76" s="330"/>
      <c r="O76" s="330"/>
      <c r="P76" s="330"/>
      <c r="Q76" s="331" t="s">
        <v>5</v>
      </c>
      <c r="R76" s="331"/>
      <c r="S76" s="331">
        <v>18</v>
      </c>
      <c r="T76" s="332"/>
    </row>
  </sheetData>
  <mergeCells count="159">
    <mergeCell ref="S75:T75"/>
    <mergeCell ref="B76:G76"/>
    <mergeCell ref="H76:P76"/>
    <mergeCell ref="Q76:R76"/>
    <mergeCell ref="S76:T76"/>
    <mergeCell ref="A74:F74"/>
    <mergeCell ref="G74:M74"/>
    <mergeCell ref="N74:O74"/>
    <mergeCell ref="P74:Q74"/>
    <mergeCell ref="B75:G75"/>
    <mergeCell ref="B70:G70"/>
    <mergeCell ref="H70:N70"/>
    <mergeCell ref="O70:P70"/>
    <mergeCell ref="Q70:R70"/>
    <mergeCell ref="B69:G69"/>
    <mergeCell ref="H69:N69"/>
    <mergeCell ref="O69:P69"/>
    <mergeCell ref="Q69:R69"/>
    <mergeCell ref="H75:P75"/>
    <mergeCell ref="Q75:R75"/>
    <mergeCell ref="B71:G71"/>
    <mergeCell ref="H71:N71"/>
    <mergeCell ref="O71:P71"/>
    <mergeCell ref="Q71:R71"/>
    <mergeCell ref="B72:G72"/>
    <mergeCell ref="H72:N72"/>
    <mergeCell ref="O72:P72"/>
    <mergeCell ref="Q72:R72"/>
    <mergeCell ref="AG68:AH68"/>
    <mergeCell ref="AI68:AJ68"/>
    <mergeCell ref="B67:G67"/>
    <mergeCell ref="H67:N67"/>
    <mergeCell ref="O67:P67"/>
    <mergeCell ref="Q67:R67"/>
    <mergeCell ref="T67:Y67"/>
    <mergeCell ref="Z67:AF67"/>
    <mergeCell ref="T69:Y69"/>
    <mergeCell ref="Z69:AF69"/>
    <mergeCell ref="AG67:AH67"/>
    <mergeCell ref="AI67:AJ67"/>
    <mergeCell ref="B68:G68"/>
    <mergeCell ref="H68:N68"/>
    <mergeCell ref="O68:P68"/>
    <mergeCell ref="Q68:R68"/>
    <mergeCell ref="T68:Y68"/>
    <mergeCell ref="Z68:AF68"/>
    <mergeCell ref="AG69:AH69"/>
    <mergeCell ref="AI69:AJ69"/>
    <mergeCell ref="B65:G65"/>
    <mergeCell ref="H65:N65"/>
    <mergeCell ref="O65:P65"/>
    <mergeCell ref="Q65:R65"/>
    <mergeCell ref="T65:Y65"/>
    <mergeCell ref="Z65:AF65"/>
    <mergeCell ref="AG65:AH65"/>
    <mergeCell ref="AI65:AJ65"/>
    <mergeCell ref="B66:G66"/>
    <mergeCell ref="H66:N66"/>
    <mergeCell ref="O66:P66"/>
    <mergeCell ref="Q66:R66"/>
    <mergeCell ref="T66:Y66"/>
    <mergeCell ref="Z66:AF66"/>
    <mergeCell ref="AG66:AH66"/>
    <mergeCell ref="AI66:AJ66"/>
    <mergeCell ref="B63:G63"/>
    <mergeCell ref="H63:N63"/>
    <mergeCell ref="O63:P63"/>
    <mergeCell ref="Q63:R63"/>
    <mergeCell ref="T63:Y63"/>
    <mergeCell ref="Z63:AF63"/>
    <mergeCell ref="AG63:AH63"/>
    <mergeCell ref="AI63:AJ63"/>
    <mergeCell ref="B64:G64"/>
    <mergeCell ref="H64:N64"/>
    <mergeCell ref="O64:P64"/>
    <mergeCell ref="Q64:R64"/>
    <mergeCell ref="T64:Y64"/>
    <mergeCell ref="Z64:AF64"/>
    <mergeCell ref="AG64:AH64"/>
    <mergeCell ref="AI64:AJ64"/>
    <mergeCell ref="B61:G61"/>
    <mergeCell ref="H61:N61"/>
    <mergeCell ref="O61:P61"/>
    <mergeCell ref="Q61:R61"/>
    <mergeCell ref="T61:Y61"/>
    <mergeCell ref="Z61:AF61"/>
    <mergeCell ref="AG61:AH61"/>
    <mergeCell ref="AI61:AJ61"/>
    <mergeCell ref="B62:G62"/>
    <mergeCell ref="H62:N62"/>
    <mergeCell ref="O62:P62"/>
    <mergeCell ref="Q62:R62"/>
    <mergeCell ref="T62:Y62"/>
    <mergeCell ref="Z62:AF62"/>
    <mergeCell ref="AG62:AH62"/>
    <mergeCell ref="AI62:AJ62"/>
    <mergeCell ref="V56:W56"/>
    <mergeCell ref="S57:T57"/>
    <mergeCell ref="A59:R59"/>
    <mergeCell ref="T59:Y59"/>
    <mergeCell ref="Z59:AF59"/>
    <mergeCell ref="AG59:AH59"/>
    <mergeCell ref="AI59:AJ59"/>
    <mergeCell ref="B60:G60"/>
    <mergeCell ref="H60:N60"/>
    <mergeCell ref="O60:P60"/>
    <mergeCell ref="Q60:R60"/>
    <mergeCell ref="T60:Y60"/>
    <mergeCell ref="Z60:AF60"/>
    <mergeCell ref="AG60:AH60"/>
    <mergeCell ref="AI60:AJ60"/>
    <mergeCell ref="AJ40:AJ41"/>
    <mergeCell ref="AH43:AH44"/>
    <mergeCell ref="AI50:AJ50"/>
    <mergeCell ref="J53:K53"/>
    <mergeCell ref="W53:X53"/>
    <mergeCell ref="AA53:AB53"/>
    <mergeCell ref="O54:P54"/>
    <mergeCell ref="W54:X54"/>
    <mergeCell ref="AA55:AB55"/>
    <mergeCell ref="R32:S32"/>
    <mergeCell ref="F37:G37"/>
    <mergeCell ref="AH38:AH39"/>
    <mergeCell ref="D39:D40"/>
    <mergeCell ref="O39:O40"/>
    <mergeCell ref="AG39:AG40"/>
    <mergeCell ref="AI39:AI40"/>
    <mergeCell ref="K40:L40"/>
    <mergeCell ref="R40:R41"/>
    <mergeCell ref="C26:C27"/>
    <mergeCell ref="L26:N27"/>
    <mergeCell ref="U26:U27"/>
    <mergeCell ref="A27:A29"/>
    <mergeCell ref="X27:Y27"/>
    <mergeCell ref="D28:D29"/>
    <mergeCell ref="AF29:AG29"/>
    <mergeCell ref="E30:E31"/>
    <mergeCell ref="O30:O31"/>
    <mergeCell ref="S30:T30"/>
    <mergeCell ref="Z31:AA31"/>
    <mergeCell ref="V16:W16"/>
    <mergeCell ref="B18:B19"/>
    <mergeCell ref="AD19:AE20"/>
    <mergeCell ref="AH20:AI20"/>
    <mergeCell ref="S21:T21"/>
    <mergeCell ref="AC21:AD22"/>
    <mergeCell ref="U22:V22"/>
    <mergeCell ref="AD23:AE23"/>
    <mergeCell ref="AH23:AJ24"/>
    <mergeCell ref="O24:P24"/>
    <mergeCell ref="F1:AB2"/>
    <mergeCell ref="AC2:AF3"/>
    <mergeCell ref="N3:P4"/>
    <mergeCell ref="AC4:AF5"/>
    <mergeCell ref="H5:K6"/>
    <mergeCell ref="H7:K8"/>
    <mergeCell ref="D12:D13"/>
    <mergeCell ref="B13:B14"/>
    <mergeCell ref="X13:Y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80"/>
  <sheetViews>
    <sheetView topLeftCell="B22" zoomScaleNormal="100" workbookViewId="0">
      <selection activeCell="Q53" sqref="Q53:R53"/>
    </sheetView>
  </sheetViews>
  <sheetFormatPr defaultColWidth="2.7109375" defaultRowHeight="12.75"/>
  <cols>
    <col min="1" max="7" width="2.7109375" style="20" customWidth="1"/>
    <col min="8" max="8" width="2.5703125" style="20" customWidth="1"/>
    <col min="9" max="10" width="2.7109375" style="20" customWidth="1"/>
    <col min="11" max="11" width="2.85546875" style="20" customWidth="1"/>
    <col min="12" max="28" width="2.7109375" style="20" customWidth="1"/>
    <col min="29" max="29" width="2.5703125" style="20" customWidth="1"/>
    <col min="30" max="16384" width="2.7109375" style="20"/>
  </cols>
  <sheetData>
    <row r="1" spans="1:37" ht="17.25" customHeight="1">
      <c r="A1" s="37"/>
      <c r="B1" s="37"/>
      <c r="C1" s="37"/>
      <c r="D1" s="37"/>
      <c r="E1" s="276" t="s">
        <v>148</v>
      </c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36"/>
    </row>
    <row r="2" spans="1:37" ht="12.75" customHeight="1">
      <c r="M2" s="290" t="s">
        <v>141</v>
      </c>
      <c r="N2" s="290"/>
      <c r="O2" s="290"/>
      <c r="P2" s="290"/>
      <c r="Q2" s="290"/>
      <c r="AC2" s="85" t="s">
        <v>140</v>
      </c>
      <c r="AD2" s="85"/>
      <c r="AE2" s="85"/>
      <c r="AF2" s="85"/>
      <c r="AG2" s="85"/>
      <c r="AH2" s="85"/>
      <c r="AI2" s="85"/>
      <c r="AJ2" s="85"/>
    </row>
    <row r="3" spans="1:37" ht="12.75" customHeight="1">
      <c r="M3" s="290"/>
      <c r="N3" s="290"/>
      <c r="O3" s="290"/>
      <c r="P3" s="290"/>
      <c r="Q3" s="290"/>
      <c r="AC3" s="85"/>
      <c r="AD3" s="85"/>
      <c r="AE3" s="85" t="s">
        <v>139</v>
      </c>
      <c r="AF3" s="85"/>
      <c r="AG3" s="85"/>
      <c r="AH3" s="85"/>
      <c r="AI3" s="85"/>
      <c r="AJ3" s="85"/>
    </row>
    <row r="4" spans="1:37" ht="12.75" customHeight="1"/>
    <row r="5" spans="1:37" ht="12.75" customHeight="1">
      <c r="C5" s="289">
        <f>0.25</f>
        <v>0.25</v>
      </c>
    </row>
    <row r="6" spans="1:37" ht="12.75" customHeight="1">
      <c r="C6" s="289"/>
      <c r="AD6" s="85"/>
      <c r="AE6" s="85" t="s">
        <v>149</v>
      </c>
      <c r="AF6" s="85"/>
      <c r="AG6" s="85"/>
      <c r="AH6" s="85"/>
      <c r="AI6" s="85"/>
      <c r="AJ6" s="85"/>
    </row>
    <row r="7" spans="1:37" ht="12.75" customHeight="1">
      <c r="B7" s="289">
        <f>0.6</f>
        <v>0.6</v>
      </c>
      <c r="AD7" s="85" t="s">
        <v>138</v>
      </c>
      <c r="AE7" s="85"/>
      <c r="AF7" s="85"/>
      <c r="AG7" s="85"/>
      <c r="AH7" s="85"/>
      <c r="AI7" s="85"/>
      <c r="AJ7" s="85"/>
    </row>
    <row r="8" spans="1:37" ht="12.75" customHeight="1">
      <c r="A8" s="20" t="s">
        <v>92</v>
      </c>
      <c r="B8" s="289"/>
      <c r="AD8" s="85"/>
      <c r="AE8" s="85" t="s">
        <v>175</v>
      </c>
      <c r="AF8" s="85"/>
      <c r="AG8" s="85"/>
      <c r="AH8" s="85"/>
      <c r="AI8" s="85"/>
      <c r="AJ8" s="85"/>
    </row>
    <row r="9" spans="1:37" ht="12.75" customHeight="1">
      <c r="E9" s="106"/>
      <c r="AD9" s="85"/>
      <c r="AE9" s="85" t="s">
        <v>174</v>
      </c>
      <c r="AF9" s="85"/>
      <c r="AG9" s="85"/>
      <c r="AH9" s="85"/>
      <c r="AI9" s="85"/>
      <c r="AJ9" s="85"/>
    </row>
    <row r="10" spans="1:37" ht="12.75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296">
        <v>6.2</v>
      </c>
      <c r="O10" s="296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306" t="s">
        <v>193</v>
      </c>
      <c r="AF10" s="306"/>
      <c r="AG10" s="306"/>
      <c r="AH10" s="306"/>
      <c r="AI10" s="85"/>
      <c r="AJ10" s="85"/>
      <c r="AK10" s="85"/>
    </row>
    <row r="11" spans="1:37" ht="12.75" customHeight="1">
      <c r="A11" s="85"/>
      <c r="B11" s="85"/>
      <c r="C11" s="85"/>
      <c r="D11" s="85"/>
      <c r="E11" s="85"/>
      <c r="F11" s="85"/>
      <c r="G11" s="85"/>
      <c r="H11" s="85"/>
      <c r="I11" s="85"/>
      <c r="J11" s="296">
        <v>2.9</v>
      </c>
      <c r="K11" s="296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309">
        <v>2.75</v>
      </c>
      <c r="W11" s="309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</row>
    <row r="12" spans="1:37" ht="12.75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 t="s">
        <v>181</v>
      </c>
      <c r="AD12" s="85"/>
      <c r="AE12" s="85"/>
      <c r="AF12" s="85"/>
      <c r="AG12" s="85"/>
      <c r="AH12" s="85" t="s">
        <v>195</v>
      </c>
      <c r="AI12" s="85"/>
      <c r="AJ12" s="85"/>
      <c r="AK12" s="85"/>
    </row>
    <row r="13" spans="1:37" ht="12.75" customHeight="1">
      <c r="A13" s="85"/>
      <c r="B13" s="85"/>
      <c r="C13" s="85"/>
      <c r="D13" s="85"/>
      <c r="E13" s="85"/>
      <c r="F13" s="107" t="s">
        <v>137</v>
      </c>
      <c r="G13" s="295">
        <f>(J11-2*0.15)/3</f>
        <v>0.8666666666666667</v>
      </c>
      <c r="H13" s="295"/>
      <c r="I13" s="85"/>
      <c r="J13" s="85" t="s">
        <v>156</v>
      </c>
      <c r="K13" s="85"/>
      <c r="L13" s="85"/>
      <c r="M13" s="85"/>
      <c r="N13" s="85"/>
      <c r="O13" s="85"/>
      <c r="P13" s="85"/>
      <c r="Q13" s="85"/>
      <c r="R13" s="85"/>
      <c r="S13" s="107" t="s">
        <v>137</v>
      </c>
      <c r="T13" s="295">
        <f>(V11-2*0.15)/3</f>
        <v>0.81666666666666676</v>
      </c>
      <c r="U13" s="295"/>
      <c r="V13" s="85"/>
      <c r="W13" s="85"/>
      <c r="X13" s="85" t="s">
        <v>144</v>
      </c>
      <c r="Y13" s="85"/>
      <c r="Z13" s="85"/>
      <c r="AA13" s="85"/>
      <c r="AB13" s="85"/>
      <c r="AC13" s="85"/>
      <c r="AD13" s="85"/>
      <c r="AE13" s="85"/>
      <c r="AF13" s="85"/>
      <c r="AG13" s="85"/>
      <c r="AH13" s="85" t="s">
        <v>194</v>
      </c>
      <c r="AI13" s="85"/>
      <c r="AJ13" s="85"/>
      <c r="AK13" s="85"/>
    </row>
    <row r="14" spans="1:37" ht="12.7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 t="s">
        <v>157</v>
      </c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</row>
    <row r="15" spans="1:37" ht="12.75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 t="s">
        <v>203</v>
      </c>
      <c r="AG15" s="85"/>
      <c r="AH15" s="85"/>
      <c r="AI15" s="85"/>
      <c r="AJ15" s="85"/>
      <c r="AK15" s="85"/>
    </row>
    <row r="16" spans="1:37" ht="12.75" customHeight="1">
      <c r="A16" s="85"/>
      <c r="B16" s="85"/>
      <c r="C16" s="291">
        <f>0.5</f>
        <v>0.5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291">
        <f>AH25/7</f>
        <v>0.66285714285714281</v>
      </c>
      <c r="AF16" s="85"/>
      <c r="AG16" s="85"/>
      <c r="AH16" s="85"/>
      <c r="AI16" s="85"/>
      <c r="AJ16" s="85"/>
      <c r="AK16" s="85"/>
    </row>
    <row r="17" spans="1:37" ht="12.75" customHeight="1">
      <c r="A17" s="85"/>
      <c r="B17" s="85"/>
      <c r="C17" s="291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291"/>
      <c r="AF17" s="292">
        <f>AH25/4</f>
        <v>1.1599999999999999</v>
      </c>
      <c r="AG17" s="85"/>
      <c r="AH17" s="85"/>
      <c r="AI17" s="85"/>
      <c r="AJ17" s="85"/>
      <c r="AK17" s="85"/>
    </row>
    <row r="18" spans="1:37" ht="12.75" customHeight="1">
      <c r="A18" s="85"/>
      <c r="B18" s="85"/>
      <c r="C18" s="81" t="s">
        <v>136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1" t="s">
        <v>135</v>
      </c>
      <c r="AF18" s="293"/>
      <c r="AG18" s="85"/>
      <c r="AH18" s="85"/>
      <c r="AI18" s="85"/>
      <c r="AJ18" s="85"/>
      <c r="AK18" s="85"/>
    </row>
    <row r="19" spans="1:37" ht="12.75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1" t="s">
        <v>143</v>
      </c>
      <c r="AG19" s="85"/>
      <c r="AH19" s="85"/>
      <c r="AI19" s="85"/>
      <c r="AJ19" s="85"/>
      <c r="AK19" s="85"/>
    </row>
    <row r="20" spans="1:37" ht="12.75" customHeight="1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294" t="s">
        <v>142</v>
      </c>
      <c r="Q20" s="294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</row>
    <row r="21" spans="1:37" ht="12.75" customHeight="1">
      <c r="A21" s="297">
        <v>2.78</v>
      </c>
      <c r="B21" s="85"/>
      <c r="C21" s="291">
        <v>0.9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294"/>
      <c r="Q21" s="294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</row>
    <row r="22" spans="1:37" ht="12.75" customHeight="1">
      <c r="A22" s="297"/>
      <c r="B22" s="85"/>
      <c r="C22" s="291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297" t="s">
        <v>146</v>
      </c>
      <c r="AG22" s="85"/>
      <c r="AH22" s="85"/>
      <c r="AI22" s="85"/>
      <c r="AJ22" s="85"/>
      <c r="AK22" s="85"/>
    </row>
    <row r="23" spans="1:37" ht="12.75" customHeight="1">
      <c r="A23" s="85"/>
      <c r="B23" s="85"/>
      <c r="C23" s="81" t="s">
        <v>136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297" t="s">
        <v>145</v>
      </c>
      <c r="AF23" s="297"/>
      <c r="AG23" s="297" t="s">
        <v>147</v>
      </c>
      <c r="AH23" s="85"/>
      <c r="AI23" s="85"/>
      <c r="AJ23" s="85"/>
      <c r="AK23" s="85"/>
    </row>
    <row r="24" spans="1:37" ht="12.75" customHeight="1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297"/>
      <c r="AF24" s="297"/>
      <c r="AG24" s="297"/>
      <c r="AH24" s="85"/>
      <c r="AI24" s="85"/>
      <c r="AJ24" s="85"/>
      <c r="AK24" s="85"/>
    </row>
    <row r="25" spans="1:37" ht="12.75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297"/>
      <c r="AF25" s="297"/>
      <c r="AG25" s="297"/>
      <c r="AH25" s="308">
        <v>4.6399999999999997</v>
      </c>
      <c r="AI25" s="85"/>
      <c r="AJ25" s="85"/>
      <c r="AK25" s="85"/>
    </row>
    <row r="26" spans="1:37" ht="12.75" customHeight="1">
      <c r="A26" s="298" t="s">
        <v>158</v>
      </c>
      <c r="B26" s="298" t="s">
        <v>159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307">
        <v>1</v>
      </c>
      <c r="AA26" s="307"/>
      <c r="AB26" s="85"/>
      <c r="AC26" s="85"/>
      <c r="AD26" s="85"/>
      <c r="AE26" s="297"/>
      <c r="AF26" s="297"/>
      <c r="AG26" s="297"/>
      <c r="AH26" s="308"/>
      <c r="AI26" s="85"/>
      <c r="AJ26" s="85"/>
      <c r="AK26" s="85"/>
    </row>
    <row r="27" spans="1:37" ht="12.75" customHeight="1">
      <c r="A27" s="298"/>
      <c r="B27" s="298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297"/>
      <c r="AF27" s="297"/>
      <c r="AG27" s="297"/>
      <c r="AH27" s="85"/>
      <c r="AI27" s="85"/>
      <c r="AJ27" s="85"/>
      <c r="AK27" s="85"/>
    </row>
    <row r="28" spans="1:37" ht="12.75" customHeight="1">
      <c r="A28" s="298"/>
      <c r="B28" s="298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297"/>
      <c r="AF28" s="297"/>
      <c r="AG28" s="297"/>
      <c r="AH28" s="85"/>
      <c r="AI28" s="85"/>
      <c r="AJ28" s="85"/>
      <c r="AK28" s="85"/>
    </row>
    <row r="29" spans="1:37" ht="12.75" customHeight="1">
      <c r="A29" s="298"/>
      <c r="B29" s="298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307">
        <v>1</v>
      </c>
      <c r="AA29" s="307"/>
      <c r="AB29" s="85"/>
      <c r="AC29" s="85"/>
      <c r="AD29" s="85"/>
      <c r="AE29" s="297"/>
      <c r="AF29" s="297"/>
      <c r="AG29" s="297"/>
      <c r="AH29" s="85"/>
      <c r="AI29" s="85"/>
      <c r="AJ29" s="85"/>
      <c r="AK29" s="85"/>
    </row>
    <row r="30" spans="1:37" ht="12.75" customHeight="1">
      <c r="A30" s="298"/>
      <c r="B30" s="298"/>
      <c r="C30" s="291">
        <f>AH25-A21-0.2</f>
        <v>1.66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297"/>
      <c r="AF30" s="297"/>
      <c r="AG30" s="297"/>
      <c r="AH30" s="85"/>
      <c r="AI30" s="308">
        <v>7.2</v>
      </c>
      <c r="AJ30" s="85"/>
      <c r="AK30" s="85"/>
    </row>
    <row r="31" spans="1:37" ht="12.75" customHeight="1">
      <c r="A31" s="298"/>
      <c r="B31" s="298"/>
      <c r="C31" s="297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297"/>
      <c r="AF31" s="297"/>
      <c r="AG31" s="297"/>
      <c r="AH31" s="85"/>
      <c r="AI31" s="308"/>
      <c r="AJ31" s="85"/>
      <c r="AK31" s="85"/>
    </row>
    <row r="32" spans="1:37" ht="12.75" customHeight="1">
      <c r="A32" s="298"/>
      <c r="B32" s="298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</row>
    <row r="33" spans="1:37" ht="12.75" customHeight="1">
      <c r="A33" s="298"/>
      <c r="B33" s="298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</row>
    <row r="34" spans="1:37" ht="12.75" customHeight="1">
      <c r="A34" s="298"/>
      <c r="B34" s="298"/>
      <c r="C34" s="85"/>
      <c r="D34" s="85"/>
      <c r="E34" s="85"/>
      <c r="F34" s="85"/>
      <c r="G34" s="85"/>
      <c r="H34" s="85"/>
      <c r="I34" s="85"/>
      <c r="J34" s="86"/>
      <c r="K34" s="86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</row>
    <row r="35" spans="1:37" ht="12.75" customHeight="1">
      <c r="A35" s="298"/>
      <c r="B35" s="298"/>
      <c r="C35" s="85"/>
      <c r="D35" s="85"/>
      <c r="E35" s="85"/>
      <c r="F35" s="85"/>
      <c r="G35" s="299"/>
      <c r="H35" s="299"/>
      <c r="I35" s="85"/>
      <c r="J35" s="85"/>
      <c r="K35" s="85"/>
      <c r="L35" s="85"/>
      <c r="M35" s="299"/>
      <c r="N35" s="299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</row>
    <row r="36" spans="1:37" ht="12.75" customHeight="1">
      <c r="A36" s="298"/>
      <c r="B36" s="298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</row>
    <row r="37" spans="1:37" ht="12.75" customHeight="1">
      <c r="A37" s="298"/>
      <c r="B37" s="298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</row>
    <row r="38" spans="1:37" ht="12.75" customHeight="1">
      <c r="A38" s="298"/>
      <c r="B38" s="298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</row>
    <row r="39" spans="1:37" ht="12.75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308">
        <v>2</v>
      </c>
      <c r="AF39" s="85"/>
      <c r="AG39" s="85"/>
      <c r="AH39" s="85"/>
      <c r="AI39" s="85"/>
      <c r="AJ39" s="85"/>
      <c r="AK39" s="85"/>
    </row>
    <row r="40" spans="1:37" ht="12.75" customHeight="1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308"/>
      <c r="AF40" s="85"/>
      <c r="AG40" s="85"/>
      <c r="AH40" s="85"/>
      <c r="AI40" s="85"/>
      <c r="AJ40" s="85"/>
      <c r="AK40" s="85"/>
    </row>
    <row r="41" spans="1:37" ht="12.75" customHeight="1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</row>
    <row r="42" spans="1:37" ht="12.75" customHeight="1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</row>
    <row r="43" spans="1:37" ht="12.75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</row>
    <row r="44" spans="1:37" ht="12.75" customHeight="1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</row>
    <row r="45" spans="1:37" ht="12.75" customHeight="1">
      <c r="A45" s="316" t="s">
        <v>150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8"/>
      <c r="S45" s="91">
        <v>11</v>
      </c>
      <c r="T45" s="319" t="s">
        <v>172</v>
      </c>
      <c r="U45" s="319"/>
      <c r="V45" s="319"/>
      <c r="W45" s="319"/>
      <c r="X45" s="319"/>
      <c r="Y45" s="319"/>
      <c r="Z45" s="319" t="s">
        <v>173</v>
      </c>
      <c r="AA45" s="319"/>
      <c r="AB45" s="319"/>
      <c r="AC45" s="319"/>
      <c r="AD45" s="319"/>
      <c r="AE45" s="319"/>
      <c r="AF45" s="319"/>
      <c r="AG45" s="320" t="s">
        <v>5</v>
      </c>
      <c r="AH45" s="320"/>
      <c r="AI45" s="320">
        <v>4</v>
      </c>
      <c r="AJ45" s="320"/>
      <c r="AK45" s="85"/>
    </row>
    <row r="46" spans="1:37" ht="12.75" customHeight="1" thickBot="1">
      <c r="A46" s="93" t="s">
        <v>171</v>
      </c>
      <c r="B46" s="310" t="s">
        <v>168</v>
      </c>
      <c r="C46" s="310"/>
      <c r="D46" s="310"/>
      <c r="E46" s="310"/>
      <c r="F46" s="310"/>
      <c r="G46" s="310"/>
      <c r="H46" s="310" t="s">
        <v>170</v>
      </c>
      <c r="I46" s="310"/>
      <c r="J46" s="310"/>
      <c r="K46" s="310"/>
      <c r="L46" s="310"/>
      <c r="M46" s="310"/>
      <c r="N46" s="310"/>
      <c r="O46" s="310" t="s">
        <v>169</v>
      </c>
      <c r="P46" s="310"/>
      <c r="Q46" s="310" t="s">
        <v>160</v>
      </c>
      <c r="R46" s="314"/>
      <c r="S46" s="92">
        <v>12</v>
      </c>
      <c r="T46" s="305" t="s">
        <v>176</v>
      </c>
      <c r="U46" s="305"/>
      <c r="V46" s="305"/>
      <c r="W46" s="305"/>
      <c r="X46" s="305"/>
      <c r="Y46" s="305"/>
      <c r="Z46" s="305" t="s">
        <v>178</v>
      </c>
      <c r="AA46" s="305"/>
      <c r="AB46" s="305"/>
      <c r="AC46" s="305"/>
      <c r="AD46" s="305"/>
      <c r="AE46" s="305"/>
      <c r="AF46" s="305"/>
      <c r="AG46" s="300" t="s">
        <v>177</v>
      </c>
      <c r="AH46" s="300"/>
      <c r="AI46" s="300">
        <v>15</v>
      </c>
      <c r="AJ46" s="300"/>
      <c r="AK46" s="85"/>
    </row>
    <row r="47" spans="1:37" ht="12.75" customHeight="1">
      <c r="A47" s="87">
        <v>1</v>
      </c>
      <c r="B47" s="315" t="s">
        <v>62</v>
      </c>
      <c r="C47" s="315"/>
      <c r="D47" s="315"/>
      <c r="E47" s="315"/>
      <c r="F47" s="315"/>
      <c r="G47" s="315"/>
      <c r="H47" s="315" t="s">
        <v>151</v>
      </c>
      <c r="I47" s="315"/>
      <c r="J47" s="315"/>
      <c r="K47" s="315"/>
      <c r="L47" s="315"/>
      <c r="M47" s="315"/>
      <c r="N47" s="315"/>
      <c r="O47" s="311" t="s">
        <v>5</v>
      </c>
      <c r="P47" s="311"/>
      <c r="Q47" s="311">
        <v>4</v>
      </c>
      <c r="R47" s="312"/>
      <c r="S47" s="82">
        <v>13</v>
      </c>
      <c r="T47" s="305" t="s">
        <v>179</v>
      </c>
      <c r="U47" s="305"/>
      <c r="V47" s="305"/>
      <c r="W47" s="305"/>
      <c r="X47" s="305"/>
      <c r="Y47" s="305"/>
      <c r="Z47" s="305" t="s">
        <v>180</v>
      </c>
      <c r="AA47" s="305"/>
      <c r="AB47" s="305"/>
      <c r="AC47" s="305"/>
      <c r="AD47" s="305"/>
      <c r="AE47" s="305"/>
      <c r="AF47" s="305"/>
      <c r="AG47" s="300" t="s">
        <v>5</v>
      </c>
      <c r="AH47" s="300"/>
      <c r="AI47" s="300">
        <v>4</v>
      </c>
      <c r="AJ47" s="300"/>
      <c r="AK47" s="85"/>
    </row>
    <row r="48" spans="1:37" ht="18">
      <c r="A48" s="88">
        <v>2</v>
      </c>
      <c r="B48" s="305" t="s">
        <v>58</v>
      </c>
      <c r="C48" s="305"/>
      <c r="D48" s="305"/>
      <c r="E48" s="305"/>
      <c r="F48" s="305"/>
      <c r="G48" s="305"/>
      <c r="H48" s="305" t="s">
        <v>152</v>
      </c>
      <c r="I48" s="305"/>
      <c r="J48" s="305"/>
      <c r="K48" s="305"/>
      <c r="L48" s="305"/>
      <c r="M48" s="305"/>
      <c r="N48" s="305"/>
      <c r="O48" s="300" t="s">
        <v>5</v>
      </c>
      <c r="P48" s="300"/>
      <c r="Q48" s="300">
        <v>15</v>
      </c>
      <c r="R48" s="313"/>
      <c r="S48" s="82">
        <v>14</v>
      </c>
      <c r="T48" s="305" t="s">
        <v>181</v>
      </c>
      <c r="U48" s="305"/>
      <c r="V48" s="305"/>
      <c r="W48" s="305"/>
      <c r="X48" s="305"/>
      <c r="Y48" s="305"/>
      <c r="Z48" s="305" t="s">
        <v>182</v>
      </c>
      <c r="AA48" s="305"/>
      <c r="AB48" s="305"/>
      <c r="AC48" s="305"/>
      <c r="AD48" s="305"/>
      <c r="AE48" s="305"/>
      <c r="AF48" s="305"/>
      <c r="AG48" s="300" t="s">
        <v>240</v>
      </c>
      <c r="AH48" s="300"/>
      <c r="AI48" s="300">
        <f>Потолок!AI19*Потолок!O4</f>
        <v>32.24</v>
      </c>
      <c r="AJ48" s="300"/>
      <c r="AK48" s="85"/>
    </row>
    <row r="49" spans="1:37" ht="15">
      <c r="A49" s="88">
        <v>3</v>
      </c>
      <c r="B49" s="305" t="s">
        <v>58</v>
      </c>
      <c r="C49" s="305"/>
      <c r="D49" s="305"/>
      <c r="E49" s="305"/>
      <c r="F49" s="305"/>
      <c r="G49" s="305"/>
      <c r="H49" s="305" t="s">
        <v>204</v>
      </c>
      <c r="I49" s="305"/>
      <c r="J49" s="305"/>
      <c r="K49" s="305"/>
      <c r="L49" s="305"/>
      <c r="M49" s="305"/>
      <c r="N49" s="305"/>
      <c r="O49" s="300" t="s">
        <v>5</v>
      </c>
      <c r="P49" s="300"/>
      <c r="Q49" s="300">
        <v>8</v>
      </c>
      <c r="R49" s="313"/>
      <c r="S49" s="82">
        <v>15</v>
      </c>
      <c r="T49" s="305" t="s">
        <v>181</v>
      </c>
      <c r="U49" s="305"/>
      <c r="V49" s="305"/>
      <c r="W49" s="305"/>
      <c r="X49" s="305"/>
      <c r="Y49" s="305"/>
      <c r="Z49" s="305" t="s">
        <v>189</v>
      </c>
      <c r="AA49" s="305"/>
      <c r="AB49" s="305"/>
      <c r="AC49" s="305"/>
      <c r="AD49" s="305"/>
      <c r="AE49" s="305"/>
      <c r="AF49" s="305"/>
      <c r="AG49" s="300" t="s">
        <v>26</v>
      </c>
      <c r="AH49" s="300"/>
      <c r="AI49" s="300">
        <f>Потолок!J5*5+Потолок!W5*4+Потолок!AI19*2+Потолок!AH18/2</f>
        <v>33.85</v>
      </c>
      <c r="AJ49" s="300"/>
      <c r="AK49" s="85"/>
    </row>
    <row r="50" spans="1:37" ht="18">
      <c r="A50" s="88">
        <v>4</v>
      </c>
      <c r="B50" s="305" t="s">
        <v>58</v>
      </c>
      <c r="C50" s="305"/>
      <c r="D50" s="305"/>
      <c r="E50" s="305"/>
      <c r="F50" s="305"/>
      <c r="G50" s="305"/>
      <c r="H50" s="305" t="s">
        <v>153</v>
      </c>
      <c r="I50" s="305"/>
      <c r="J50" s="305"/>
      <c r="K50" s="305"/>
      <c r="L50" s="305"/>
      <c r="M50" s="305"/>
      <c r="N50" s="305"/>
      <c r="O50" s="300" t="s">
        <v>5</v>
      </c>
      <c r="P50" s="300"/>
      <c r="Q50" s="300">
        <v>1</v>
      </c>
      <c r="R50" s="313"/>
      <c r="S50" s="82">
        <v>16</v>
      </c>
      <c r="T50" s="305" t="s">
        <v>198</v>
      </c>
      <c r="U50" s="305"/>
      <c r="V50" s="305"/>
      <c r="W50" s="305"/>
      <c r="X50" s="305"/>
      <c r="Y50" s="305"/>
      <c r="Z50" s="305" t="s">
        <v>202</v>
      </c>
      <c r="AA50" s="305"/>
      <c r="AB50" s="305"/>
      <c r="AC50" s="305"/>
      <c r="AD50" s="305"/>
      <c r="AE50" s="305"/>
      <c r="AF50" s="305"/>
      <c r="AG50" s="300" t="s">
        <v>240</v>
      </c>
      <c r="AH50" s="300"/>
      <c r="AI50" s="300">
        <f>Q55</f>
        <v>0.31745999999999996</v>
      </c>
      <c r="AJ50" s="300"/>
      <c r="AK50" s="85"/>
    </row>
    <row r="51" spans="1:37" ht="18">
      <c r="A51" s="88">
        <v>5</v>
      </c>
      <c r="B51" s="305" t="s">
        <v>154</v>
      </c>
      <c r="C51" s="305"/>
      <c r="D51" s="305"/>
      <c r="E51" s="305"/>
      <c r="F51" s="305"/>
      <c r="G51" s="305"/>
      <c r="H51" s="305" t="s">
        <v>155</v>
      </c>
      <c r="I51" s="305"/>
      <c r="J51" s="305"/>
      <c r="K51" s="305"/>
      <c r="L51" s="305"/>
      <c r="M51" s="305"/>
      <c r="N51" s="305"/>
      <c r="O51" s="300" t="s">
        <v>5</v>
      </c>
      <c r="P51" s="300"/>
      <c r="Q51" s="300">
        <v>18</v>
      </c>
      <c r="R51" s="313"/>
      <c r="S51" s="82">
        <v>17</v>
      </c>
      <c r="T51" s="305" t="s">
        <v>198</v>
      </c>
      <c r="U51" s="305"/>
      <c r="V51" s="305"/>
      <c r="W51" s="305"/>
      <c r="X51" s="305"/>
      <c r="Y51" s="305"/>
      <c r="Z51" s="305" t="s">
        <v>199</v>
      </c>
      <c r="AA51" s="305"/>
      <c r="AB51" s="305"/>
      <c r="AC51" s="305"/>
      <c r="AD51" s="305"/>
      <c r="AE51" s="305"/>
      <c r="AF51" s="305"/>
      <c r="AG51" s="300" t="s">
        <v>241</v>
      </c>
      <c r="AH51" s="300"/>
      <c r="AI51" s="300">
        <f>AI50*0.15</f>
        <v>4.7618999999999995E-2</v>
      </c>
      <c r="AJ51" s="300"/>
      <c r="AK51" s="85"/>
    </row>
    <row r="52" spans="1:37" ht="18">
      <c r="A52" s="88">
        <v>6</v>
      </c>
      <c r="B52" s="305" t="s">
        <v>162</v>
      </c>
      <c r="C52" s="305"/>
      <c r="D52" s="305"/>
      <c r="E52" s="305"/>
      <c r="F52" s="305"/>
      <c r="G52" s="305"/>
      <c r="H52" s="305" t="s">
        <v>161</v>
      </c>
      <c r="I52" s="305"/>
      <c r="J52" s="305"/>
      <c r="K52" s="305"/>
      <c r="L52" s="305"/>
      <c r="M52" s="305"/>
      <c r="N52" s="305"/>
      <c r="O52" s="300" t="s">
        <v>5</v>
      </c>
      <c r="P52" s="300"/>
      <c r="Q52" s="300">
        <v>16</v>
      </c>
      <c r="R52" s="313"/>
      <c r="S52" s="82">
        <v>18</v>
      </c>
      <c r="T52" s="305" t="s">
        <v>198</v>
      </c>
      <c r="U52" s="305"/>
      <c r="V52" s="305"/>
      <c r="W52" s="305"/>
      <c r="X52" s="305"/>
      <c r="Y52" s="305"/>
      <c r="Z52" s="305" t="s">
        <v>167</v>
      </c>
      <c r="AA52" s="305"/>
      <c r="AB52" s="305"/>
      <c r="AC52" s="305"/>
      <c r="AD52" s="305"/>
      <c r="AE52" s="305"/>
      <c r="AF52" s="305"/>
      <c r="AG52" s="300" t="s">
        <v>241</v>
      </c>
      <c r="AH52" s="300"/>
      <c r="AI52" s="300">
        <f>AI51</f>
        <v>4.7618999999999995E-2</v>
      </c>
      <c r="AJ52" s="300"/>
      <c r="AK52" s="85"/>
    </row>
    <row r="53" spans="1:37" ht="15">
      <c r="A53" s="88">
        <v>7</v>
      </c>
      <c r="B53" s="305" t="s">
        <v>163</v>
      </c>
      <c r="C53" s="305"/>
      <c r="D53" s="305"/>
      <c r="E53" s="305"/>
      <c r="F53" s="305"/>
      <c r="G53" s="305"/>
      <c r="H53" s="305" t="s">
        <v>164</v>
      </c>
      <c r="I53" s="305"/>
      <c r="J53" s="305"/>
      <c r="K53" s="305"/>
      <c r="L53" s="305"/>
      <c r="M53" s="305"/>
      <c r="N53" s="305"/>
      <c r="O53" s="300" t="s">
        <v>5</v>
      </c>
      <c r="P53" s="300"/>
      <c r="Q53" s="300">
        <f>8*4*Q52+2</f>
        <v>514</v>
      </c>
      <c r="R53" s="313"/>
      <c r="S53" s="82">
        <v>19</v>
      </c>
      <c r="T53" s="305" t="s">
        <v>198</v>
      </c>
      <c r="U53" s="305"/>
      <c r="V53" s="305"/>
      <c r="W53" s="305"/>
      <c r="X53" s="305"/>
      <c r="Y53" s="305"/>
      <c r="Z53" s="305" t="s">
        <v>200</v>
      </c>
      <c r="AA53" s="305"/>
      <c r="AB53" s="305"/>
      <c r="AC53" s="305"/>
      <c r="AD53" s="305"/>
      <c r="AE53" s="305"/>
      <c r="AF53" s="305"/>
      <c r="AG53" s="300" t="s">
        <v>5</v>
      </c>
      <c r="AH53" s="300"/>
      <c r="AI53" s="300">
        <v>2</v>
      </c>
      <c r="AJ53" s="300"/>
      <c r="AK53" s="85"/>
    </row>
    <row r="54" spans="1:37" ht="15">
      <c r="A54" s="88">
        <v>8</v>
      </c>
      <c r="B54" s="305" t="s">
        <v>165</v>
      </c>
      <c r="C54" s="305"/>
      <c r="D54" s="305"/>
      <c r="E54" s="305"/>
      <c r="F54" s="305"/>
      <c r="G54" s="305"/>
      <c r="H54" s="305" t="s">
        <v>243</v>
      </c>
      <c r="I54" s="305"/>
      <c r="J54" s="305"/>
      <c r="K54" s="305"/>
      <c r="L54" s="305"/>
      <c r="M54" s="305"/>
      <c r="N54" s="305"/>
      <c r="O54" s="300" t="s">
        <v>18</v>
      </c>
      <c r="P54" s="300"/>
      <c r="Q54" s="300">
        <f>J11*14+V11*14</f>
        <v>79.099999999999994</v>
      </c>
      <c r="R54" s="313"/>
      <c r="S54" s="82">
        <v>20</v>
      </c>
      <c r="T54" s="305" t="s">
        <v>198</v>
      </c>
      <c r="U54" s="305"/>
      <c r="V54" s="305"/>
      <c r="W54" s="305"/>
      <c r="X54" s="305"/>
      <c r="Y54" s="305"/>
      <c r="Z54" s="305" t="s">
        <v>201</v>
      </c>
      <c r="AA54" s="305"/>
      <c r="AB54" s="305"/>
      <c r="AC54" s="305"/>
      <c r="AD54" s="305"/>
      <c r="AE54" s="305"/>
      <c r="AF54" s="305"/>
      <c r="AG54" s="300" t="s">
        <v>5</v>
      </c>
      <c r="AH54" s="300"/>
      <c r="AI54" s="300">
        <v>2</v>
      </c>
      <c r="AJ54" s="300"/>
      <c r="AK54" s="85"/>
    </row>
    <row r="55" spans="1:37" ht="18">
      <c r="A55" s="88">
        <v>9</v>
      </c>
      <c r="B55" s="305" t="s">
        <v>165</v>
      </c>
      <c r="C55" s="305"/>
      <c r="D55" s="305"/>
      <c r="E55" s="305"/>
      <c r="F55" s="305"/>
      <c r="G55" s="305"/>
      <c r="H55" s="305" t="s">
        <v>166</v>
      </c>
      <c r="I55" s="305"/>
      <c r="J55" s="305"/>
      <c r="K55" s="305"/>
      <c r="L55" s="305"/>
      <c r="M55" s="305"/>
      <c r="N55" s="305"/>
      <c r="O55" s="300" t="s">
        <v>241</v>
      </c>
      <c r="P55" s="300"/>
      <c r="Q55" s="300">
        <f>G13*3*(A21+C30)*0.025*1.1</f>
        <v>0.31745999999999996</v>
      </c>
      <c r="R55" s="301"/>
      <c r="S55" s="82">
        <v>21</v>
      </c>
      <c r="T55" s="305" t="s">
        <v>165</v>
      </c>
      <c r="U55" s="305"/>
      <c r="V55" s="305"/>
      <c r="W55" s="305"/>
      <c r="X55" s="305"/>
      <c r="Y55" s="305"/>
      <c r="Z55" s="305" t="s">
        <v>205</v>
      </c>
      <c r="AA55" s="305"/>
      <c r="AB55" s="305"/>
      <c r="AC55" s="305"/>
      <c r="AD55" s="305"/>
      <c r="AE55" s="305"/>
      <c r="AF55" s="305"/>
      <c r="AG55" s="300" t="s">
        <v>240</v>
      </c>
      <c r="AH55" s="300"/>
      <c r="AI55" s="300">
        <v>2</v>
      </c>
      <c r="AJ55" s="300"/>
      <c r="AK55" s="85"/>
    </row>
    <row r="56" spans="1:37" ht="18">
      <c r="A56" s="88">
        <v>10</v>
      </c>
      <c r="B56" s="305" t="s">
        <v>163</v>
      </c>
      <c r="C56" s="305"/>
      <c r="D56" s="305"/>
      <c r="E56" s="305"/>
      <c r="F56" s="305"/>
      <c r="G56" s="305"/>
      <c r="H56" s="305" t="s">
        <v>167</v>
      </c>
      <c r="I56" s="305"/>
      <c r="J56" s="305"/>
      <c r="K56" s="305"/>
      <c r="L56" s="305"/>
      <c r="M56" s="305"/>
      <c r="N56" s="305"/>
      <c r="O56" s="300" t="s">
        <v>241</v>
      </c>
      <c r="P56" s="300"/>
      <c r="Q56" s="300">
        <f>0.6*0.6*0.8*Q52*1.4</f>
        <v>6.4511999999999992</v>
      </c>
      <c r="R56" s="301"/>
      <c r="S56" s="85"/>
      <c r="T56" s="85"/>
      <c r="U56" s="85"/>
      <c r="V56" s="85"/>
      <c r="W56" s="89"/>
      <c r="X56" s="89"/>
      <c r="Y56" s="89"/>
      <c r="Z56" s="86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</row>
    <row r="57" spans="1:37" ht="18">
      <c r="A57" s="88">
        <v>11</v>
      </c>
      <c r="B57" s="305" t="s">
        <v>181</v>
      </c>
      <c r="C57" s="305"/>
      <c r="D57" s="305"/>
      <c r="E57" s="305"/>
      <c r="F57" s="305"/>
      <c r="G57" s="305"/>
      <c r="H57" s="305" t="s">
        <v>192</v>
      </c>
      <c r="I57" s="305"/>
      <c r="J57" s="305"/>
      <c r="K57" s="305"/>
      <c r="L57" s="305"/>
      <c r="M57" s="305"/>
      <c r="N57" s="305"/>
      <c r="O57" s="300" t="s">
        <v>240</v>
      </c>
      <c r="P57" s="300"/>
      <c r="Q57" s="300">
        <f>N10*AI30</f>
        <v>44.64</v>
      </c>
      <c r="R57" s="301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</row>
    <row r="58" spans="1:37" ht="18.75" thickBot="1">
      <c r="A58" s="90">
        <v>12</v>
      </c>
      <c r="B58" s="302" t="s">
        <v>181</v>
      </c>
      <c r="C58" s="302"/>
      <c r="D58" s="302"/>
      <c r="E58" s="302"/>
      <c r="F58" s="302"/>
      <c r="G58" s="302"/>
      <c r="H58" s="302" t="s">
        <v>191</v>
      </c>
      <c r="I58" s="302"/>
      <c r="J58" s="302"/>
      <c r="K58" s="302"/>
      <c r="L58" s="302"/>
      <c r="M58" s="302"/>
      <c r="N58" s="302"/>
      <c r="O58" s="303" t="s">
        <v>240</v>
      </c>
      <c r="P58" s="303"/>
      <c r="Q58" s="303">
        <f>Потолок!AH18*(Потолок!J5+Потолок!W5)*1.1</f>
        <v>0</v>
      </c>
      <c r="R58" s="304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</row>
    <row r="61" spans="1:37" ht="18">
      <c r="C61" s="321" t="s">
        <v>11</v>
      </c>
      <c r="D61" s="321"/>
      <c r="E61" s="72" t="s">
        <v>183</v>
      </c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</row>
    <row r="62" spans="1:37" ht="18">
      <c r="C62" s="321" t="s">
        <v>2</v>
      </c>
      <c r="D62" s="321"/>
      <c r="E62" s="72" t="s">
        <v>184</v>
      </c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37" ht="18">
      <c r="C63" s="72" t="s">
        <v>185</v>
      </c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</row>
    <row r="64" spans="1:37" ht="18">
      <c r="C64" s="321" t="s">
        <v>12</v>
      </c>
      <c r="D64" s="321"/>
      <c r="E64" s="72" t="s">
        <v>186</v>
      </c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</row>
    <row r="65" spans="3:20" ht="18">
      <c r="C65" s="72" t="s">
        <v>206</v>
      </c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</row>
    <row r="66" spans="3:20" ht="18">
      <c r="C66" s="321" t="s">
        <v>13</v>
      </c>
      <c r="D66" s="321"/>
      <c r="E66" s="73" t="s">
        <v>188</v>
      </c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</row>
    <row r="67" spans="3:20" ht="18">
      <c r="C67" s="73" t="s">
        <v>187</v>
      </c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</row>
    <row r="68" spans="3:20" ht="18">
      <c r="C68" s="321" t="s">
        <v>14</v>
      </c>
      <c r="D68" s="321"/>
      <c r="E68" s="72" t="s">
        <v>190</v>
      </c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</row>
    <row r="69" spans="3:20" ht="18">
      <c r="C69" s="73" t="s">
        <v>196</v>
      </c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</row>
    <row r="70" spans="3:20" ht="18">
      <c r="C70" s="321" t="s">
        <v>15</v>
      </c>
      <c r="D70" s="321"/>
      <c r="E70" s="72" t="s">
        <v>242</v>
      </c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3:20" ht="18">
      <c r="C71" s="72" t="s">
        <v>211</v>
      </c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</row>
    <row r="72" spans="3:20" ht="18">
      <c r="C72" s="321" t="s">
        <v>17</v>
      </c>
      <c r="D72" s="321"/>
      <c r="E72" s="72" t="s">
        <v>212</v>
      </c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</row>
    <row r="73" spans="3:20" ht="18">
      <c r="C73" s="321" t="s">
        <v>207</v>
      </c>
      <c r="D73" s="321"/>
      <c r="E73" s="72" t="s">
        <v>213</v>
      </c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</row>
    <row r="74" spans="3:20" ht="18">
      <c r="C74" s="321" t="s">
        <v>208</v>
      </c>
      <c r="D74" s="321"/>
      <c r="E74" s="73" t="s">
        <v>214</v>
      </c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3:20" ht="18">
      <c r="C75" s="72" t="s">
        <v>215</v>
      </c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</row>
    <row r="76" spans="3:20" ht="18">
      <c r="C76" s="73" t="s">
        <v>216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</row>
    <row r="77" spans="3:20" ht="18">
      <c r="C77" s="321" t="s">
        <v>209</v>
      </c>
      <c r="D77" s="321"/>
      <c r="E77" s="73" t="s">
        <v>217</v>
      </c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</row>
    <row r="78" spans="3:20" ht="18">
      <c r="C78" s="72" t="s">
        <v>218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</row>
    <row r="79" spans="3:20" ht="18">
      <c r="C79" s="321" t="s">
        <v>210</v>
      </c>
      <c r="D79" s="321"/>
      <c r="E79" s="73" t="s">
        <v>219</v>
      </c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</row>
    <row r="80" spans="3:20" ht="18">
      <c r="C80" s="73" t="s">
        <v>220</v>
      </c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</row>
  </sheetData>
  <mergeCells count="137">
    <mergeCell ref="C79:D79"/>
    <mergeCell ref="C73:D73"/>
    <mergeCell ref="C74:D74"/>
    <mergeCell ref="C77:D77"/>
    <mergeCell ref="AI54:AJ54"/>
    <mergeCell ref="C68:D68"/>
    <mergeCell ref="C70:D70"/>
    <mergeCell ref="H57:N57"/>
    <mergeCell ref="C72:D72"/>
    <mergeCell ref="C61:D61"/>
    <mergeCell ref="C62:D62"/>
    <mergeCell ref="C64:D64"/>
    <mergeCell ref="C66:D66"/>
    <mergeCell ref="AI45:AJ45"/>
    <mergeCell ref="Z46:AF46"/>
    <mergeCell ref="AG46:AH46"/>
    <mergeCell ref="AI46:AJ46"/>
    <mergeCell ref="AG45:AH45"/>
    <mergeCell ref="Z55:AF55"/>
    <mergeCell ref="AG55:AH55"/>
    <mergeCell ref="AI55:AJ55"/>
    <mergeCell ref="AI47:AJ47"/>
    <mergeCell ref="AI48:AJ48"/>
    <mergeCell ref="Z50:AF50"/>
    <mergeCell ref="AG50:AH50"/>
    <mergeCell ref="AI50:AJ50"/>
    <mergeCell ref="Z51:AF51"/>
    <mergeCell ref="AG51:AH51"/>
    <mergeCell ref="AI51:AJ51"/>
    <mergeCell ref="Z52:AF52"/>
    <mergeCell ref="AG52:AH52"/>
    <mergeCell ref="AI52:AJ52"/>
    <mergeCell ref="Z53:AF53"/>
    <mergeCell ref="AG53:AH53"/>
    <mergeCell ref="AI53:AJ53"/>
    <mergeCell ref="Z54:AF54"/>
    <mergeCell ref="AG54:AH54"/>
    <mergeCell ref="A45:R45"/>
    <mergeCell ref="T45:Y45"/>
    <mergeCell ref="Z45:AF45"/>
    <mergeCell ref="B56:G56"/>
    <mergeCell ref="H46:N46"/>
    <mergeCell ref="H47:N47"/>
    <mergeCell ref="H48:N48"/>
    <mergeCell ref="H49:N49"/>
    <mergeCell ref="H50:N50"/>
    <mergeCell ref="T55:Y55"/>
    <mergeCell ref="T50:Y50"/>
    <mergeCell ref="T51:Y51"/>
    <mergeCell ref="T52:Y52"/>
    <mergeCell ref="T53:Y53"/>
    <mergeCell ref="T54:Y54"/>
    <mergeCell ref="Q50:R50"/>
    <mergeCell ref="Q56:R56"/>
    <mergeCell ref="Q46:R46"/>
    <mergeCell ref="B46:G46"/>
    <mergeCell ref="B47:G47"/>
    <mergeCell ref="B48:G48"/>
    <mergeCell ref="B49:G49"/>
    <mergeCell ref="B50:G50"/>
    <mergeCell ref="B51:G51"/>
    <mergeCell ref="B54:G54"/>
    <mergeCell ref="O56:P56"/>
    <mergeCell ref="H51:N51"/>
    <mergeCell ref="H52:N52"/>
    <mergeCell ref="H53:N53"/>
    <mergeCell ref="H54:N54"/>
    <mergeCell ref="H56:N56"/>
    <mergeCell ref="B55:G55"/>
    <mergeCell ref="H55:N55"/>
    <mergeCell ref="O51:P51"/>
    <mergeCell ref="O52:P52"/>
    <mergeCell ref="O53:P53"/>
    <mergeCell ref="O55:P55"/>
    <mergeCell ref="O54:P54"/>
    <mergeCell ref="Q51:R51"/>
    <mergeCell ref="Q52:R52"/>
    <mergeCell ref="Q53:R53"/>
    <mergeCell ref="Q54:R54"/>
    <mergeCell ref="B58:G58"/>
    <mergeCell ref="O58:P58"/>
    <mergeCell ref="Q58:R58"/>
    <mergeCell ref="B52:G52"/>
    <mergeCell ref="B53:G53"/>
    <mergeCell ref="B57:G57"/>
    <mergeCell ref="H58:N58"/>
    <mergeCell ref="E1:AB1"/>
    <mergeCell ref="AI49:AJ49"/>
    <mergeCell ref="AE10:AH10"/>
    <mergeCell ref="Z29:AA29"/>
    <mergeCell ref="Z26:AA26"/>
    <mergeCell ref="T46:Y46"/>
    <mergeCell ref="N10:O10"/>
    <mergeCell ref="AI30:AI31"/>
    <mergeCell ref="AH25:AH26"/>
    <mergeCell ref="AE23:AE31"/>
    <mergeCell ref="V11:W11"/>
    <mergeCell ref="M35:N35"/>
    <mergeCell ref="AE39:AE40"/>
    <mergeCell ref="T48:Y48"/>
    <mergeCell ref="Z48:AF48"/>
    <mergeCell ref="AG48:AH48"/>
    <mergeCell ref="Z47:AF47"/>
    <mergeCell ref="AF22:AF31"/>
    <mergeCell ref="AG23:AG31"/>
    <mergeCell ref="A26:A38"/>
    <mergeCell ref="B26:B38"/>
    <mergeCell ref="A21:A22"/>
    <mergeCell ref="C30:C31"/>
    <mergeCell ref="G35:H35"/>
    <mergeCell ref="C21:C22"/>
    <mergeCell ref="O57:P57"/>
    <mergeCell ref="Q57:R57"/>
    <mergeCell ref="AG47:AH47"/>
    <mergeCell ref="O46:P46"/>
    <mergeCell ref="O48:P48"/>
    <mergeCell ref="T49:Y49"/>
    <mergeCell ref="Z49:AF49"/>
    <mergeCell ref="AG49:AH49"/>
    <mergeCell ref="O47:P47"/>
    <mergeCell ref="Q47:R47"/>
    <mergeCell ref="Q48:R48"/>
    <mergeCell ref="Q49:R49"/>
    <mergeCell ref="T47:Y47"/>
    <mergeCell ref="O49:P49"/>
    <mergeCell ref="Q55:R55"/>
    <mergeCell ref="O50:P50"/>
    <mergeCell ref="C5:C6"/>
    <mergeCell ref="M2:Q3"/>
    <mergeCell ref="AE16:AE17"/>
    <mergeCell ref="AF17:AF18"/>
    <mergeCell ref="P20:Q21"/>
    <mergeCell ref="B7:B8"/>
    <mergeCell ref="G13:H13"/>
    <mergeCell ref="T13:U13"/>
    <mergeCell ref="J11:K11"/>
    <mergeCell ref="C16:C17"/>
  </mergeCells>
  <phoneticPr fontId="0" type="noConversion"/>
  <printOptions horizontalCentered="1" verticalCentered="1"/>
  <pageMargins left="0.23622047244094491" right="0.19685039370078741" top="0.43307086614173229" bottom="0.51181102362204722" header="0.35433070866141736" footer="0.51181102362204722"/>
  <pageSetup paperSize="9" orientation="portrait" horizontalDpi="360" verticalDpi="360" r:id="rId1"/>
  <headerFooter alignWithMargins="0"/>
  <rowBreaks count="2" manualBreakCount="2">
    <brk id="44" max="16383" man="1"/>
    <brk id="5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54"/>
  <sheetViews>
    <sheetView workbookViewId="0">
      <selection activeCell="BC20" sqref="BC20"/>
    </sheetView>
  </sheetViews>
  <sheetFormatPr defaultColWidth="2.7109375" defaultRowHeight="12.75"/>
  <cols>
    <col min="1" max="7" width="2.7109375" style="20" customWidth="1"/>
    <col min="8" max="8" width="2.5703125" style="20" customWidth="1"/>
    <col min="9" max="28" width="2.7109375" style="20" customWidth="1"/>
    <col min="29" max="29" width="2.5703125" style="20" customWidth="1"/>
    <col min="30" max="16384" width="2.7109375" style="20"/>
  </cols>
  <sheetData>
    <row r="1" spans="1:37" ht="17.25" customHeight="1">
      <c r="A1" s="37"/>
      <c r="B1" s="37"/>
      <c r="C1" s="37"/>
      <c r="D1" s="37"/>
      <c r="E1" s="276" t="s">
        <v>197</v>
      </c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36"/>
    </row>
    <row r="2" spans="1:37" ht="12.75" customHeight="1">
      <c r="E2" s="35"/>
    </row>
    <row r="3" spans="1:37" ht="12.75" customHeight="1">
      <c r="R3" s="341">
        <v>7.2</v>
      </c>
      <c r="S3" s="341"/>
      <c r="AE3" s="78"/>
      <c r="AF3" s="78"/>
      <c r="AG3" s="78"/>
      <c r="AH3" s="78"/>
    </row>
    <row r="4" spans="1:37" ht="12.75" customHeight="1">
      <c r="O4" s="341">
        <v>6.2</v>
      </c>
      <c r="P4" s="341"/>
    </row>
    <row r="5" spans="1:37" ht="12.75" customHeight="1">
      <c r="J5" s="341">
        <v>2.65</v>
      </c>
      <c r="K5" s="341"/>
      <c r="W5" s="282">
        <v>2.5499999999999998</v>
      </c>
      <c r="X5" s="282"/>
    </row>
    <row r="6" spans="1:37" ht="12.75" customHeight="1">
      <c r="H6" s="62" t="s">
        <v>136</v>
      </c>
      <c r="I6" s="345">
        <f>(J5-1*0.15)/2</f>
        <v>1.25</v>
      </c>
      <c r="J6" s="345"/>
      <c r="T6" s="62" t="s">
        <v>136</v>
      </c>
      <c r="U6" s="345">
        <f>(W5-0.15)/2</f>
        <v>1.2</v>
      </c>
      <c r="V6" s="345"/>
    </row>
    <row r="7" spans="1:37" ht="12.75" customHeight="1"/>
    <row r="8" spans="1:37" ht="12.75" customHeight="1"/>
    <row r="9" spans="1:37" ht="12.75" customHeight="1">
      <c r="C9" s="68"/>
      <c r="AE9" s="68"/>
      <c r="AH9" s="346">
        <f>(AI19-7*0.15)/6</f>
        <v>0.69166666666666676</v>
      </c>
    </row>
    <row r="10" spans="1:37" ht="12.75" customHeight="1">
      <c r="C10" s="68"/>
      <c r="AE10" s="68"/>
      <c r="AH10" s="347"/>
    </row>
    <row r="11" spans="1:37" ht="12.75" customHeight="1">
      <c r="C11" s="63"/>
      <c r="AE11" s="63"/>
      <c r="AH11" s="71" t="s">
        <v>221</v>
      </c>
    </row>
    <row r="12" spans="1:37" ht="12.75" customHeight="1">
      <c r="AF12" s="63"/>
      <c r="AK12" s="69"/>
    </row>
    <row r="13" spans="1:37" ht="12.75" customHeight="1">
      <c r="D13" s="344">
        <v>0.9</v>
      </c>
      <c r="E13" s="344"/>
      <c r="P13" s="95"/>
      <c r="Q13" s="95"/>
      <c r="AD13" s="348">
        <v>0.9</v>
      </c>
      <c r="AE13" s="348"/>
      <c r="AK13" s="70"/>
    </row>
    <row r="14" spans="1:37" ht="12.75" customHeight="1">
      <c r="A14" s="65"/>
      <c r="C14" s="68"/>
      <c r="P14" s="95"/>
      <c r="Q14" s="95"/>
    </row>
    <row r="15" spans="1:37" ht="12.75" customHeight="1">
      <c r="A15" s="65"/>
      <c r="C15" s="68"/>
      <c r="AF15" s="65"/>
    </row>
    <row r="16" spans="1:37" ht="12.75" customHeight="1">
      <c r="C16" s="63"/>
      <c r="AE16" s="65"/>
      <c r="AF16" s="65"/>
      <c r="AG16" s="65"/>
    </row>
    <row r="17" spans="1:35" ht="12.75" customHeight="1">
      <c r="A17" s="333">
        <v>4.6399999999999997</v>
      </c>
      <c r="I17" s="340">
        <v>3</v>
      </c>
      <c r="J17" s="340"/>
      <c r="N17" s="340">
        <v>1</v>
      </c>
      <c r="O17" s="340"/>
      <c r="U17" s="96" t="s">
        <v>139</v>
      </c>
      <c r="AE17" s="65"/>
      <c r="AF17" s="65"/>
      <c r="AG17" s="65"/>
    </row>
    <row r="18" spans="1:35" ht="12.75" customHeight="1">
      <c r="A18" s="333"/>
      <c r="I18" s="340"/>
      <c r="J18" s="340"/>
      <c r="N18" s="340"/>
      <c r="O18" s="340"/>
      <c r="AE18" s="65"/>
      <c r="AF18" s="65"/>
      <c r="AG18" s="65"/>
      <c r="AH18" s="63"/>
    </row>
    <row r="19" spans="1:35" ht="12.75" customHeight="1">
      <c r="B19" s="67"/>
      <c r="C19" s="67"/>
      <c r="Z19" s="97"/>
      <c r="AA19" s="97"/>
      <c r="AE19" s="65"/>
      <c r="AF19" s="65"/>
      <c r="AG19" s="65"/>
      <c r="AH19" s="63"/>
      <c r="AI19" s="333">
        <v>5.2</v>
      </c>
    </row>
    <row r="20" spans="1:35" ht="12.75" customHeight="1">
      <c r="B20" s="67"/>
      <c r="C20" s="67"/>
      <c r="I20" s="96" t="s">
        <v>139</v>
      </c>
      <c r="AE20" s="65"/>
      <c r="AF20" s="65"/>
      <c r="AG20" s="65"/>
      <c r="AI20" s="333"/>
    </row>
    <row r="21" spans="1:35" ht="12.75" customHeight="1">
      <c r="B21" s="67"/>
      <c r="C21" s="67"/>
      <c r="L21" s="98"/>
      <c r="O21" s="98"/>
      <c r="U21" s="340">
        <v>2</v>
      </c>
      <c r="V21" s="340"/>
      <c r="AE21" s="65"/>
      <c r="AF21" s="65"/>
      <c r="AG21" s="65"/>
    </row>
    <row r="22" spans="1:35" ht="12.75" customHeight="1">
      <c r="B22" s="67"/>
      <c r="C22" s="67"/>
      <c r="L22" s="98"/>
      <c r="O22" s="98"/>
      <c r="U22" s="340"/>
      <c r="V22" s="340"/>
      <c r="AA22" s="97"/>
      <c r="AE22" s="65"/>
      <c r="AF22" s="65"/>
      <c r="AG22" s="65"/>
    </row>
    <row r="23" spans="1:35" ht="12.75" customHeight="1">
      <c r="A23" s="68"/>
      <c r="B23" s="67"/>
      <c r="C23" s="67"/>
      <c r="AE23" s="65"/>
      <c r="AF23" s="65"/>
      <c r="AG23" s="65"/>
    </row>
    <row r="24" spans="1:35" ht="12.75" customHeight="1">
      <c r="A24" s="65"/>
      <c r="B24" s="67"/>
      <c r="C24" s="67"/>
      <c r="AE24" s="65"/>
      <c r="AF24" s="65"/>
      <c r="AG24" s="65"/>
    </row>
    <row r="25" spans="1:35" ht="12.75" customHeight="1">
      <c r="B25" s="67"/>
      <c r="C25" s="67"/>
      <c r="I25" s="96" t="s">
        <v>139</v>
      </c>
    </row>
    <row r="26" spans="1:35" ht="12.75" customHeight="1">
      <c r="B26" s="67"/>
      <c r="C26" s="67"/>
    </row>
    <row r="27" spans="1:35" ht="12.75" customHeight="1">
      <c r="B27" s="67"/>
      <c r="C27" s="67"/>
      <c r="J27" s="99"/>
      <c r="K27" s="99"/>
    </row>
    <row r="28" spans="1:35" ht="12.75" customHeight="1">
      <c r="B28" s="67"/>
      <c r="C28" s="67"/>
      <c r="G28" s="100"/>
      <c r="H28" s="100"/>
      <c r="M28" s="100"/>
      <c r="N28" s="100"/>
    </row>
    <row r="29" spans="1:35" ht="12.75" customHeight="1">
      <c r="B29" s="67"/>
      <c r="C29" s="67"/>
    </row>
    <row r="30" spans="1:35" ht="12.75" customHeight="1">
      <c r="B30" s="67"/>
      <c r="C30" s="67"/>
    </row>
    <row r="31" spans="1:35" ht="12.75" customHeight="1">
      <c r="B31" s="67"/>
      <c r="C31" s="67"/>
    </row>
    <row r="32" spans="1:35" ht="12.75" customHeight="1">
      <c r="AG32" s="333">
        <f>(AI34-3*0.15)/2</f>
        <v>0.77500000000000002</v>
      </c>
    </row>
    <row r="33" spans="1:36" ht="12.75" customHeight="1">
      <c r="I33" s="341">
        <v>1.4</v>
      </c>
      <c r="J33" s="341"/>
      <c r="AG33" s="333"/>
    </row>
    <row r="34" spans="1:36" ht="12.75" customHeight="1">
      <c r="AI34" s="333">
        <v>2</v>
      </c>
    </row>
    <row r="35" spans="1:36" ht="12.75" customHeight="1">
      <c r="AI35" s="333"/>
    </row>
    <row r="36" spans="1:36" ht="12.75" customHeight="1">
      <c r="AG36" s="333">
        <f>AG32</f>
        <v>0.77500000000000002</v>
      </c>
    </row>
    <row r="37" spans="1:36" ht="12.75" customHeight="1">
      <c r="T37" s="341">
        <v>5.3</v>
      </c>
      <c r="U37" s="341"/>
      <c r="AG37" s="333"/>
    </row>
    <row r="38" spans="1:36" ht="12.75" customHeight="1"/>
    <row r="40" spans="1:36" ht="13.5" thickBot="1"/>
    <row r="41" spans="1:36">
      <c r="A41" s="334" t="s">
        <v>150</v>
      </c>
      <c r="B41" s="335"/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6"/>
      <c r="S41" s="10">
        <v>11</v>
      </c>
      <c r="T41" s="322"/>
      <c r="U41" s="323"/>
      <c r="V41" s="323"/>
      <c r="W41" s="323"/>
      <c r="X41" s="323"/>
      <c r="Y41" s="324"/>
      <c r="Z41" s="322"/>
      <c r="AA41" s="323"/>
      <c r="AB41" s="323"/>
      <c r="AC41" s="323"/>
      <c r="AD41" s="323"/>
      <c r="AE41" s="323"/>
      <c r="AF41" s="324"/>
      <c r="AG41" s="325"/>
      <c r="AH41" s="326"/>
      <c r="AI41" s="325"/>
      <c r="AJ41" s="326"/>
    </row>
    <row r="42" spans="1:36" ht="16.5" thickBot="1">
      <c r="A42" s="66" t="s">
        <v>171</v>
      </c>
      <c r="B42" s="342" t="s">
        <v>168</v>
      </c>
      <c r="C42" s="342"/>
      <c r="D42" s="342"/>
      <c r="E42" s="342"/>
      <c r="F42" s="342"/>
      <c r="G42" s="342"/>
      <c r="H42" s="342" t="s">
        <v>170</v>
      </c>
      <c r="I42" s="342"/>
      <c r="J42" s="342"/>
      <c r="K42" s="342"/>
      <c r="L42" s="342"/>
      <c r="M42" s="342"/>
      <c r="N42" s="342"/>
      <c r="O42" s="342" t="s">
        <v>169</v>
      </c>
      <c r="P42" s="342"/>
      <c r="Q42" s="342" t="s">
        <v>160</v>
      </c>
      <c r="R42" s="343"/>
      <c r="S42" s="10">
        <v>12</v>
      </c>
      <c r="T42" s="322"/>
      <c r="U42" s="323"/>
      <c r="V42" s="323"/>
      <c r="W42" s="323"/>
      <c r="X42" s="323"/>
      <c r="Y42" s="324"/>
      <c r="Z42" s="322"/>
      <c r="AA42" s="323"/>
      <c r="AB42" s="323"/>
      <c r="AC42" s="323"/>
      <c r="AD42" s="323"/>
      <c r="AE42" s="323"/>
      <c r="AF42" s="324"/>
      <c r="AG42" s="325"/>
      <c r="AH42" s="326"/>
      <c r="AI42" s="325"/>
      <c r="AJ42" s="326"/>
    </row>
    <row r="43" spans="1:36">
      <c r="A43" s="64">
        <v>1</v>
      </c>
      <c r="B43" s="337" t="s">
        <v>228</v>
      </c>
      <c r="C43" s="337"/>
      <c r="D43" s="337"/>
      <c r="E43" s="337"/>
      <c r="F43" s="337"/>
      <c r="G43" s="337"/>
      <c r="H43" s="337" t="s">
        <v>151</v>
      </c>
      <c r="I43" s="337"/>
      <c r="J43" s="337"/>
      <c r="K43" s="337"/>
      <c r="L43" s="337"/>
      <c r="M43" s="337"/>
      <c r="N43" s="337"/>
      <c r="O43" s="338" t="s">
        <v>5</v>
      </c>
      <c r="P43" s="338"/>
      <c r="Q43" s="338">
        <v>3</v>
      </c>
      <c r="R43" s="339"/>
      <c r="S43" s="10">
        <v>13</v>
      </c>
      <c r="T43" s="322"/>
      <c r="U43" s="323"/>
      <c r="V43" s="323"/>
      <c r="W43" s="323"/>
      <c r="X43" s="323"/>
      <c r="Y43" s="324"/>
      <c r="Z43" s="322"/>
      <c r="AA43" s="323"/>
      <c r="AB43" s="323"/>
      <c r="AC43" s="323"/>
      <c r="AD43" s="323"/>
      <c r="AE43" s="323"/>
      <c r="AF43" s="324"/>
      <c r="AG43" s="325"/>
      <c r="AH43" s="326"/>
      <c r="AI43" s="325"/>
      <c r="AJ43" s="326"/>
    </row>
    <row r="44" spans="1:36">
      <c r="A44" s="15">
        <v>2</v>
      </c>
      <c r="B44" s="330" t="s">
        <v>222</v>
      </c>
      <c r="C44" s="330"/>
      <c r="D44" s="330"/>
      <c r="E44" s="330"/>
      <c r="F44" s="330"/>
      <c r="G44" s="330"/>
      <c r="H44" s="330" t="s">
        <v>223</v>
      </c>
      <c r="I44" s="330"/>
      <c r="J44" s="330"/>
      <c r="K44" s="330"/>
      <c r="L44" s="330"/>
      <c r="M44" s="330"/>
      <c r="N44" s="330"/>
      <c r="O44" s="331" t="s">
        <v>5</v>
      </c>
      <c r="P44" s="331"/>
      <c r="Q44" s="331">
        <v>9</v>
      </c>
      <c r="R44" s="325"/>
      <c r="S44" s="10">
        <v>14</v>
      </c>
      <c r="T44" s="322"/>
      <c r="U44" s="323"/>
      <c r="V44" s="323"/>
      <c r="W44" s="323"/>
      <c r="X44" s="323"/>
      <c r="Y44" s="324"/>
      <c r="Z44" s="322"/>
      <c r="AA44" s="323"/>
      <c r="AB44" s="323"/>
      <c r="AC44" s="323"/>
      <c r="AD44" s="323"/>
      <c r="AE44" s="323"/>
      <c r="AF44" s="324"/>
      <c r="AG44" s="325"/>
      <c r="AH44" s="326"/>
      <c r="AI44" s="325"/>
      <c r="AJ44" s="326"/>
    </row>
    <row r="45" spans="1:36">
      <c r="A45" s="15">
        <v>3</v>
      </c>
      <c r="B45" s="330" t="s">
        <v>224</v>
      </c>
      <c r="C45" s="330"/>
      <c r="D45" s="330"/>
      <c r="E45" s="330"/>
      <c r="F45" s="330"/>
      <c r="G45" s="330"/>
      <c r="H45" s="330" t="s">
        <v>225</v>
      </c>
      <c r="I45" s="330"/>
      <c r="J45" s="330"/>
      <c r="K45" s="330"/>
      <c r="L45" s="330"/>
      <c r="M45" s="330"/>
      <c r="N45" s="330"/>
      <c r="O45" s="331" t="s">
        <v>5</v>
      </c>
      <c r="P45" s="331"/>
      <c r="Q45" s="331">
        <v>2</v>
      </c>
      <c r="R45" s="325"/>
      <c r="S45" s="10">
        <v>15</v>
      </c>
      <c r="T45" s="322"/>
      <c r="U45" s="323"/>
      <c r="V45" s="323"/>
      <c r="W45" s="323"/>
      <c r="X45" s="323"/>
      <c r="Y45" s="324"/>
      <c r="Z45" s="322"/>
      <c r="AA45" s="323"/>
      <c r="AB45" s="323"/>
      <c r="AC45" s="323"/>
      <c r="AD45" s="323"/>
      <c r="AE45" s="323"/>
      <c r="AF45" s="324"/>
      <c r="AG45" s="325"/>
      <c r="AH45" s="326"/>
      <c r="AI45" s="325"/>
      <c r="AJ45" s="326"/>
    </row>
    <row r="46" spans="1:36" ht="14.25">
      <c r="A46" s="15">
        <v>4</v>
      </c>
      <c r="B46" s="330" t="s">
        <v>226</v>
      </c>
      <c r="C46" s="330"/>
      <c r="D46" s="330"/>
      <c r="E46" s="330"/>
      <c r="F46" s="330"/>
      <c r="G46" s="330"/>
      <c r="H46" s="330" t="s">
        <v>227</v>
      </c>
      <c r="I46" s="330"/>
      <c r="J46" s="330"/>
      <c r="K46" s="330"/>
      <c r="L46" s="330"/>
      <c r="M46" s="330"/>
      <c r="N46" s="330"/>
      <c r="O46" s="331" t="s">
        <v>134</v>
      </c>
      <c r="P46" s="331"/>
      <c r="Q46" s="331">
        <f>AI19*O4*1.1*0.025</f>
        <v>0.88660000000000017</v>
      </c>
      <c r="R46" s="325"/>
      <c r="S46" s="10">
        <v>16</v>
      </c>
      <c r="T46" s="322"/>
      <c r="U46" s="323"/>
      <c r="V46" s="323"/>
      <c r="W46" s="323"/>
      <c r="X46" s="323"/>
      <c r="Y46" s="324"/>
      <c r="Z46" s="322"/>
      <c r="AA46" s="323"/>
      <c r="AB46" s="323"/>
      <c r="AC46" s="323"/>
      <c r="AD46" s="323"/>
      <c r="AE46" s="323"/>
      <c r="AF46" s="324"/>
      <c r="AG46" s="325"/>
      <c r="AH46" s="326"/>
      <c r="AI46" s="325"/>
      <c r="AJ46" s="326"/>
    </row>
    <row r="47" spans="1:36" ht="14.25">
      <c r="A47" s="10">
        <v>5</v>
      </c>
      <c r="B47" s="330" t="s">
        <v>181</v>
      </c>
      <c r="C47" s="330"/>
      <c r="D47" s="330"/>
      <c r="E47" s="330"/>
      <c r="F47" s="330"/>
      <c r="G47" s="330"/>
      <c r="H47" s="330" t="s">
        <v>182</v>
      </c>
      <c r="I47" s="330"/>
      <c r="J47" s="330"/>
      <c r="K47" s="330"/>
      <c r="L47" s="330"/>
      <c r="M47" s="330"/>
      <c r="N47" s="330"/>
      <c r="O47" s="331" t="s">
        <v>115</v>
      </c>
      <c r="P47" s="331"/>
      <c r="Q47" s="331">
        <f>(AI34+AI19)*O4*1.1*0.045</f>
        <v>2.2096800000000001</v>
      </c>
      <c r="R47" s="331"/>
      <c r="S47" s="10">
        <v>17</v>
      </c>
      <c r="T47" s="322"/>
      <c r="U47" s="323"/>
      <c r="V47" s="323"/>
      <c r="W47" s="323"/>
      <c r="X47" s="323"/>
      <c r="Y47" s="324"/>
      <c r="Z47" s="322"/>
      <c r="AA47" s="323"/>
      <c r="AB47" s="323"/>
      <c r="AC47" s="323"/>
      <c r="AD47" s="323"/>
      <c r="AE47" s="323"/>
      <c r="AF47" s="324"/>
      <c r="AG47" s="325"/>
      <c r="AH47" s="326"/>
      <c r="AI47" s="325"/>
      <c r="AJ47" s="326"/>
    </row>
    <row r="48" spans="1:36" ht="15">
      <c r="A48" s="88">
        <v>6</v>
      </c>
      <c r="B48" s="305" t="s">
        <v>154</v>
      </c>
      <c r="C48" s="305"/>
      <c r="D48" s="305"/>
      <c r="E48" s="305"/>
      <c r="F48" s="305"/>
      <c r="G48" s="305"/>
      <c r="H48" s="305" t="s">
        <v>155</v>
      </c>
      <c r="I48" s="305"/>
      <c r="J48" s="305"/>
      <c r="K48" s="305"/>
      <c r="L48" s="305"/>
      <c r="M48" s="305"/>
      <c r="N48" s="305"/>
      <c r="O48" s="300" t="s">
        <v>5</v>
      </c>
      <c r="P48" s="300"/>
      <c r="Q48" s="300">
        <v>14</v>
      </c>
      <c r="R48" s="313"/>
      <c r="S48" s="10">
        <v>18</v>
      </c>
      <c r="T48" s="322"/>
      <c r="U48" s="323"/>
      <c r="V48" s="323"/>
      <c r="W48" s="323"/>
      <c r="X48" s="323"/>
      <c r="Y48" s="324"/>
      <c r="Z48" s="322"/>
      <c r="AA48" s="323"/>
      <c r="AB48" s="323"/>
      <c r="AC48" s="323"/>
      <c r="AD48" s="323"/>
      <c r="AE48" s="323"/>
      <c r="AF48" s="324"/>
      <c r="AG48" s="325"/>
      <c r="AH48" s="326"/>
      <c r="AI48" s="325"/>
      <c r="AJ48" s="326"/>
    </row>
    <row r="49" spans="1:36">
      <c r="A49" s="15">
        <v>7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1"/>
      <c r="P49" s="331"/>
      <c r="Q49" s="331"/>
      <c r="R49" s="325"/>
      <c r="S49" s="10">
        <v>19</v>
      </c>
      <c r="T49" s="322"/>
      <c r="U49" s="323"/>
      <c r="V49" s="323"/>
      <c r="W49" s="323"/>
      <c r="X49" s="323"/>
      <c r="Y49" s="324"/>
      <c r="Z49" s="322"/>
      <c r="AA49" s="323"/>
      <c r="AB49" s="323"/>
      <c r="AC49" s="323"/>
      <c r="AD49" s="323"/>
      <c r="AE49" s="323"/>
      <c r="AF49" s="324"/>
      <c r="AG49" s="325"/>
      <c r="AH49" s="326"/>
      <c r="AI49" s="325"/>
      <c r="AJ49" s="326"/>
    </row>
    <row r="50" spans="1:36">
      <c r="A50" s="15">
        <v>8</v>
      </c>
      <c r="B50" s="330"/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1"/>
      <c r="P50" s="331"/>
      <c r="Q50" s="331"/>
      <c r="R50" s="325"/>
      <c r="S50" s="10">
        <v>20</v>
      </c>
      <c r="T50" s="322"/>
      <c r="U50" s="323"/>
      <c r="V50" s="323"/>
      <c r="W50" s="323"/>
      <c r="X50" s="323"/>
      <c r="Y50" s="324"/>
      <c r="Z50" s="322"/>
      <c r="AA50" s="323"/>
      <c r="AB50" s="323"/>
      <c r="AC50" s="323"/>
      <c r="AD50" s="323"/>
      <c r="AE50" s="323"/>
      <c r="AF50" s="324"/>
      <c r="AG50" s="325"/>
      <c r="AH50" s="326"/>
      <c r="AI50" s="325"/>
      <c r="AJ50" s="326"/>
    </row>
    <row r="51" spans="1:36">
      <c r="A51" s="15">
        <v>9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1"/>
      <c r="P51" s="331"/>
      <c r="Q51" s="331"/>
      <c r="R51" s="332"/>
      <c r="S51" s="10">
        <v>21</v>
      </c>
      <c r="T51" s="322"/>
      <c r="U51" s="323"/>
      <c r="V51" s="323"/>
      <c r="W51" s="323"/>
      <c r="X51" s="323"/>
      <c r="Y51" s="324"/>
      <c r="Z51" s="322"/>
      <c r="AA51" s="323"/>
      <c r="AB51" s="323"/>
      <c r="AC51" s="323"/>
      <c r="AD51" s="323"/>
      <c r="AE51" s="323"/>
      <c r="AF51" s="324"/>
      <c r="AG51" s="325"/>
      <c r="AH51" s="326"/>
      <c r="AI51" s="325"/>
      <c r="AJ51" s="326"/>
    </row>
    <row r="52" spans="1:36">
      <c r="A52" s="15">
        <v>10</v>
      </c>
      <c r="B52" s="330"/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1"/>
      <c r="P52" s="331"/>
      <c r="Q52" s="331"/>
      <c r="R52" s="332"/>
    </row>
    <row r="53" spans="1:36">
      <c r="A53" s="15">
        <v>11</v>
      </c>
      <c r="B53" s="330"/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1"/>
      <c r="P53" s="331"/>
      <c r="Q53" s="331"/>
      <c r="R53" s="332"/>
    </row>
    <row r="54" spans="1:36" ht="13.5" thickBot="1">
      <c r="A54" s="12">
        <v>12</v>
      </c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8"/>
      <c r="P54" s="328"/>
      <c r="Q54" s="328"/>
      <c r="R54" s="329"/>
    </row>
  </sheetData>
  <mergeCells count="117">
    <mergeCell ref="AI19:AI20"/>
    <mergeCell ref="N17:O18"/>
    <mergeCell ref="AI34:AI35"/>
    <mergeCell ref="AG32:AG33"/>
    <mergeCell ref="U6:V6"/>
    <mergeCell ref="AH9:AH10"/>
    <mergeCell ref="U21:V22"/>
    <mergeCell ref="AD13:AE13"/>
    <mergeCell ref="E1:AB1"/>
    <mergeCell ref="O4:P4"/>
    <mergeCell ref="R3:S3"/>
    <mergeCell ref="B42:G42"/>
    <mergeCell ref="H42:N42"/>
    <mergeCell ref="O42:P42"/>
    <mergeCell ref="Q42:R42"/>
    <mergeCell ref="D13:E13"/>
    <mergeCell ref="I6:J6"/>
    <mergeCell ref="A17:A18"/>
    <mergeCell ref="T41:Y41"/>
    <mergeCell ref="Z41:AF41"/>
    <mergeCell ref="AG41:AH41"/>
    <mergeCell ref="I17:J18"/>
    <mergeCell ref="T37:U37"/>
    <mergeCell ref="I33:J33"/>
    <mergeCell ref="J5:K5"/>
    <mergeCell ref="W5:X5"/>
    <mergeCell ref="B44:G44"/>
    <mergeCell ref="H44:N44"/>
    <mergeCell ref="O44:P44"/>
    <mergeCell ref="Q44:R44"/>
    <mergeCell ref="AG36:AG37"/>
    <mergeCell ref="A41:R41"/>
    <mergeCell ref="B43:G43"/>
    <mergeCell ref="H43:N43"/>
    <mergeCell ref="O43:P43"/>
    <mergeCell ref="Q43:R43"/>
    <mergeCell ref="B47:G47"/>
    <mergeCell ref="H47:N47"/>
    <mergeCell ref="O47:P47"/>
    <mergeCell ref="Q47:R47"/>
    <mergeCell ref="B46:G46"/>
    <mergeCell ref="H46:N46"/>
    <mergeCell ref="O46:P46"/>
    <mergeCell ref="Q46:R46"/>
    <mergeCell ref="B45:G45"/>
    <mergeCell ref="H45:N45"/>
    <mergeCell ref="O45:P45"/>
    <mergeCell ref="Q45:R45"/>
    <mergeCell ref="Q50:R50"/>
    <mergeCell ref="B49:G49"/>
    <mergeCell ref="H49:N49"/>
    <mergeCell ref="O49:P49"/>
    <mergeCell ref="Q49:R49"/>
    <mergeCell ref="B48:G48"/>
    <mergeCell ref="H48:N48"/>
    <mergeCell ref="O48:P48"/>
    <mergeCell ref="Q48:R48"/>
    <mergeCell ref="AI41:AJ41"/>
    <mergeCell ref="T42:Y42"/>
    <mergeCell ref="Z42:AF42"/>
    <mergeCell ref="AG42:AH42"/>
    <mergeCell ref="AI42:AJ42"/>
    <mergeCell ref="B54:G54"/>
    <mergeCell ref="H54:N54"/>
    <mergeCell ref="O54:P54"/>
    <mergeCell ref="Q54:R54"/>
    <mergeCell ref="B53:G53"/>
    <mergeCell ref="H53:N53"/>
    <mergeCell ref="O53:P53"/>
    <mergeCell ref="Q53:R53"/>
    <mergeCell ref="B52:G52"/>
    <mergeCell ref="H52:N52"/>
    <mergeCell ref="O52:P52"/>
    <mergeCell ref="Q52:R52"/>
    <mergeCell ref="B51:G51"/>
    <mergeCell ref="H51:N51"/>
    <mergeCell ref="O51:P51"/>
    <mergeCell ref="Q51:R51"/>
    <mergeCell ref="B50:G50"/>
    <mergeCell ref="H50:N50"/>
    <mergeCell ref="O50:P50"/>
    <mergeCell ref="T45:Y45"/>
    <mergeCell ref="Z45:AF45"/>
    <mergeCell ref="AG45:AH45"/>
    <mergeCell ref="AI45:AJ45"/>
    <mergeCell ref="AI43:AJ43"/>
    <mergeCell ref="T44:Y44"/>
    <mergeCell ref="Z44:AF44"/>
    <mergeCell ref="AG44:AH44"/>
    <mergeCell ref="AI44:AJ44"/>
    <mergeCell ref="T43:Y43"/>
    <mergeCell ref="Z43:AF43"/>
    <mergeCell ref="AG43:AH43"/>
    <mergeCell ref="T48:Y48"/>
    <mergeCell ref="Z48:AF48"/>
    <mergeCell ref="AG48:AH48"/>
    <mergeCell ref="AI48:AJ48"/>
    <mergeCell ref="T47:Y47"/>
    <mergeCell ref="Z47:AF47"/>
    <mergeCell ref="AG47:AH47"/>
    <mergeCell ref="AI47:AJ47"/>
    <mergeCell ref="T46:Y46"/>
    <mergeCell ref="Z46:AF46"/>
    <mergeCell ref="AG46:AH46"/>
    <mergeCell ref="AI46:AJ46"/>
    <mergeCell ref="T51:Y51"/>
    <mergeCell ref="Z51:AF51"/>
    <mergeCell ref="AG51:AH51"/>
    <mergeCell ref="AI51:AJ51"/>
    <mergeCell ref="T50:Y50"/>
    <mergeCell ref="Z50:AF50"/>
    <mergeCell ref="AG50:AH50"/>
    <mergeCell ref="AI50:AJ50"/>
    <mergeCell ref="T49:Y49"/>
    <mergeCell ref="Z49:AF49"/>
    <mergeCell ref="AG49:AH49"/>
    <mergeCell ref="AI49:AJ49"/>
  </mergeCells>
  <phoneticPr fontId="0" type="noConversion"/>
  <pageMargins left="0.23" right="0.2" top="0.46" bottom="0.66" header="0.26" footer="0.5"/>
  <pageSetup paperSize="9" orientation="portrait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54"/>
  <sheetViews>
    <sheetView topLeftCell="A19" workbookViewId="0">
      <selection activeCell="AW38" sqref="AW38"/>
    </sheetView>
  </sheetViews>
  <sheetFormatPr defaultColWidth="2.7109375" defaultRowHeight="12.75"/>
  <cols>
    <col min="1" max="7" width="2.7109375" style="20" customWidth="1"/>
    <col min="8" max="8" width="2.5703125" style="20" customWidth="1"/>
    <col min="9" max="28" width="2.7109375" style="20" customWidth="1"/>
    <col min="29" max="29" width="2.5703125" style="20" customWidth="1"/>
    <col min="30" max="16384" width="2.7109375" style="20"/>
  </cols>
  <sheetData>
    <row r="1" spans="1:37" ht="17.25" customHeight="1">
      <c r="A1" s="37"/>
      <c r="B1" s="37"/>
      <c r="C1" s="37"/>
      <c r="D1" s="37"/>
      <c r="E1" s="276" t="s">
        <v>460</v>
      </c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36"/>
    </row>
    <row r="2" spans="1:37" ht="12.75" customHeight="1">
      <c r="E2" s="35"/>
    </row>
    <row r="3" spans="1:37" ht="12.75" customHeight="1">
      <c r="R3" s="341"/>
      <c r="S3" s="341"/>
      <c r="AE3" s="78"/>
      <c r="AF3" s="78"/>
      <c r="AG3" s="78"/>
      <c r="AH3" s="78"/>
    </row>
    <row r="4" spans="1:37" ht="12.75" customHeight="1">
      <c r="O4" s="341">
        <v>6.2</v>
      </c>
      <c r="P4" s="341"/>
    </row>
    <row r="5" spans="1:37" ht="12.75" customHeight="1">
      <c r="J5" s="341">
        <v>2.65</v>
      </c>
      <c r="K5" s="341"/>
      <c r="W5" s="282">
        <v>2.5499999999999998</v>
      </c>
      <c r="X5" s="282"/>
    </row>
    <row r="6" spans="1:37" ht="12.75" customHeight="1">
      <c r="H6" s="62" t="s">
        <v>136</v>
      </c>
      <c r="I6" s="345">
        <f>(J5-1*0.15)/2</f>
        <v>1.25</v>
      </c>
      <c r="J6" s="345"/>
      <c r="T6" s="62" t="s">
        <v>136</v>
      </c>
      <c r="U6" s="345">
        <f>(W5-0.15)/2</f>
        <v>1.2</v>
      </c>
      <c r="V6" s="345"/>
    </row>
    <row r="7" spans="1:37" ht="12.75" customHeight="1"/>
    <row r="8" spans="1:37" ht="12.75" customHeight="1"/>
    <row r="9" spans="1:37" ht="12.75" customHeight="1">
      <c r="C9" s="68"/>
      <c r="AE9" s="68"/>
      <c r="AH9" s="346">
        <f>(AI19-7*0.15)/6</f>
        <v>0.69166666666666676</v>
      </c>
    </row>
    <row r="10" spans="1:37" ht="12.75" customHeight="1">
      <c r="C10" s="68"/>
      <c r="AE10" s="68"/>
      <c r="AH10" s="347"/>
    </row>
    <row r="11" spans="1:37" ht="12.75" customHeight="1">
      <c r="C11" s="63"/>
      <c r="AE11" s="63"/>
      <c r="AH11" s="71" t="s">
        <v>221</v>
      </c>
    </row>
    <row r="12" spans="1:37" ht="12.75" customHeight="1">
      <c r="AF12" s="63"/>
      <c r="AK12" s="69"/>
    </row>
    <row r="13" spans="1:37" ht="12.75" customHeight="1">
      <c r="D13" s="344"/>
      <c r="E13" s="344"/>
      <c r="P13" s="95"/>
      <c r="Q13" s="95"/>
      <c r="AD13" s="348"/>
      <c r="AE13" s="348"/>
      <c r="AK13" s="70"/>
    </row>
    <row r="14" spans="1:37" ht="12.75" customHeight="1">
      <c r="A14" s="65"/>
      <c r="C14" s="68"/>
      <c r="P14" s="95"/>
      <c r="Q14" s="95"/>
    </row>
    <row r="15" spans="1:37" ht="12.75" customHeight="1">
      <c r="A15" s="65"/>
      <c r="C15" s="68"/>
      <c r="AF15" s="65"/>
    </row>
    <row r="16" spans="1:37" ht="12.75" customHeight="1">
      <c r="C16" s="63"/>
      <c r="AE16" s="65"/>
      <c r="AF16" s="65"/>
      <c r="AG16" s="65"/>
    </row>
    <row r="17" spans="1:35" ht="12.75" customHeight="1">
      <c r="A17" s="333"/>
      <c r="I17" s="340"/>
      <c r="J17" s="340"/>
      <c r="N17" s="340"/>
      <c r="O17" s="340"/>
      <c r="U17" s="96"/>
      <c r="AE17" s="65"/>
      <c r="AF17" s="65"/>
      <c r="AG17" s="65"/>
    </row>
    <row r="18" spans="1:35" ht="12.75" customHeight="1">
      <c r="A18" s="333"/>
      <c r="I18" s="340"/>
      <c r="J18" s="340"/>
      <c r="N18" s="340"/>
      <c r="O18" s="340"/>
      <c r="AE18" s="65"/>
      <c r="AF18" s="65"/>
      <c r="AG18" s="65"/>
      <c r="AH18" s="63"/>
    </row>
    <row r="19" spans="1:35" ht="12.75" customHeight="1">
      <c r="B19" s="67"/>
      <c r="C19" s="67"/>
      <c r="Z19" s="97"/>
      <c r="AA19" s="97"/>
      <c r="AE19" s="65"/>
      <c r="AF19" s="65"/>
      <c r="AG19" s="65"/>
      <c r="AH19" s="63"/>
      <c r="AI19" s="333">
        <v>5.2</v>
      </c>
    </row>
    <row r="20" spans="1:35" ht="12.75" customHeight="1">
      <c r="B20" s="67"/>
      <c r="C20" s="67"/>
      <c r="I20" s="96" t="s">
        <v>139</v>
      </c>
      <c r="AE20" s="65"/>
      <c r="AF20" s="65"/>
      <c r="AG20" s="65"/>
      <c r="AI20" s="333"/>
    </row>
    <row r="21" spans="1:35" ht="12.75" customHeight="1">
      <c r="B21" s="67"/>
      <c r="C21" s="67"/>
      <c r="L21" s="98"/>
      <c r="O21" s="98"/>
      <c r="U21" s="340"/>
      <c r="V21" s="340"/>
      <c r="AE21" s="65"/>
      <c r="AF21" s="65"/>
      <c r="AG21" s="65"/>
    </row>
    <row r="22" spans="1:35" ht="12.75" customHeight="1">
      <c r="B22" s="67"/>
      <c r="C22" s="67"/>
      <c r="L22" s="98"/>
      <c r="O22" s="98"/>
      <c r="U22" s="340"/>
      <c r="V22" s="340"/>
      <c r="AA22" s="97"/>
      <c r="AE22" s="65"/>
      <c r="AF22" s="65"/>
      <c r="AG22" s="65"/>
    </row>
    <row r="23" spans="1:35" ht="12.75" customHeight="1">
      <c r="A23" s="68"/>
      <c r="B23" s="67"/>
      <c r="C23" s="67"/>
      <c r="AE23" s="65"/>
      <c r="AF23" s="65"/>
      <c r="AG23" s="65"/>
    </row>
    <row r="24" spans="1:35" ht="12.75" customHeight="1">
      <c r="A24" s="65"/>
      <c r="B24" s="67"/>
      <c r="C24" s="67"/>
      <c r="AE24" s="65"/>
      <c r="AF24" s="65"/>
      <c r="AG24" s="65"/>
    </row>
    <row r="25" spans="1:35" ht="12.75" customHeight="1">
      <c r="B25" s="67"/>
      <c r="C25" s="67"/>
      <c r="I25" s="96" t="s">
        <v>139</v>
      </c>
    </row>
    <row r="26" spans="1:35" ht="12.75" customHeight="1">
      <c r="B26" s="67"/>
      <c r="C26" s="67"/>
    </row>
    <row r="27" spans="1:35" ht="12.75" customHeight="1">
      <c r="B27" s="67"/>
      <c r="C27" s="67"/>
      <c r="J27" s="99"/>
      <c r="K27" s="99"/>
    </row>
    <row r="28" spans="1:35" ht="12.75" customHeight="1">
      <c r="B28" s="67"/>
      <c r="C28" s="67"/>
      <c r="G28" s="100"/>
      <c r="H28" s="100"/>
      <c r="M28" s="100"/>
      <c r="N28" s="100"/>
    </row>
    <row r="29" spans="1:35" ht="12.75" customHeight="1">
      <c r="B29" s="67"/>
      <c r="C29" s="67"/>
    </row>
    <row r="30" spans="1:35" ht="12.75" customHeight="1">
      <c r="B30" s="67"/>
      <c r="C30" s="67"/>
    </row>
    <row r="31" spans="1:35" ht="12.75" customHeight="1">
      <c r="B31" s="67"/>
      <c r="C31" s="67"/>
    </row>
    <row r="32" spans="1:35" ht="12.75" customHeight="1">
      <c r="AG32" s="333"/>
    </row>
    <row r="33" spans="1:36" ht="12.75" customHeight="1">
      <c r="I33" s="341"/>
      <c r="J33" s="341"/>
      <c r="AG33" s="333"/>
    </row>
    <row r="34" spans="1:36" ht="12.75" customHeight="1">
      <c r="AI34" s="333"/>
    </row>
    <row r="35" spans="1:36" ht="12.75" customHeight="1">
      <c r="AI35" s="333"/>
    </row>
    <row r="36" spans="1:36" ht="12.75" customHeight="1">
      <c r="AG36" s="333"/>
    </row>
    <row r="37" spans="1:36" ht="12.75" customHeight="1">
      <c r="T37" s="341"/>
      <c r="U37" s="341"/>
      <c r="AG37" s="333"/>
    </row>
    <row r="38" spans="1:36" ht="12.75" customHeight="1"/>
    <row r="40" spans="1:36" ht="13.5" thickBot="1"/>
    <row r="41" spans="1:36">
      <c r="A41" s="334" t="s">
        <v>150</v>
      </c>
      <c r="B41" s="335"/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6"/>
      <c r="S41" s="10">
        <v>11</v>
      </c>
      <c r="T41" s="322"/>
      <c r="U41" s="323"/>
      <c r="V41" s="323"/>
      <c r="W41" s="323"/>
      <c r="X41" s="323"/>
      <c r="Y41" s="324"/>
      <c r="Z41" s="322"/>
      <c r="AA41" s="323"/>
      <c r="AB41" s="323"/>
      <c r="AC41" s="323"/>
      <c r="AD41" s="323"/>
      <c r="AE41" s="323"/>
      <c r="AF41" s="324"/>
      <c r="AG41" s="325"/>
      <c r="AH41" s="326"/>
      <c r="AI41" s="325"/>
      <c r="AJ41" s="326"/>
    </row>
    <row r="42" spans="1:36" ht="16.5" thickBot="1">
      <c r="A42" s="66" t="s">
        <v>171</v>
      </c>
      <c r="B42" s="342" t="s">
        <v>168</v>
      </c>
      <c r="C42" s="342"/>
      <c r="D42" s="342"/>
      <c r="E42" s="342"/>
      <c r="F42" s="342"/>
      <c r="G42" s="342"/>
      <c r="H42" s="342" t="s">
        <v>170</v>
      </c>
      <c r="I42" s="342"/>
      <c r="J42" s="342"/>
      <c r="K42" s="342"/>
      <c r="L42" s="342"/>
      <c r="M42" s="342"/>
      <c r="N42" s="342"/>
      <c r="O42" s="342" t="s">
        <v>169</v>
      </c>
      <c r="P42" s="342"/>
      <c r="Q42" s="342" t="s">
        <v>160</v>
      </c>
      <c r="R42" s="343"/>
      <c r="S42" s="10">
        <v>12</v>
      </c>
      <c r="T42" s="322"/>
      <c r="U42" s="323"/>
      <c r="V42" s="323"/>
      <c r="W42" s="323"/>
      <c r="X42" s="323"/>
      <c r="Y42" s="324"/>
      <c r="Z42" s="322"/>
      <c r="AA42" s="323"/>
      <c r="AB42" s="323"/>
      <c r="AC42" s="323"/>
      <c r="AD42" s="323"/>
      <c r="AE42" s="323"/>
      <c r="AF42" s="324"/>
      <c r="AG42" s="325"/>
      <c r="AH42" s="326"/>
      <c r="AI42" s="325"/>
      <c r="AJ42" s="326"/>
    </row>
    <row r="43" spans="1:36">
      <c r="A43" s="64">
        <v>1</v>
      </c>
      <c r="B43" s="337" t="s">
        <v>228</v>
      </c>
      <c r="C43" s="337"/>
      <c r="D43" s="337"/>
      <c r="E43" s="337"/>
      <c r="F43" s="337"/>
      <c r="G43" s="337"/>
      <c r="H43" s="337" t="s">
        <v>151</v>
      </c>
      <c r="I43" s="337"/>
      <c r="J43" s="337"/>
      <c r="K43" s="337"/>
      <c r="L43" s="337"/>
      <c r="M43" s="337"/>
      <c r="N43" s="337"/>
      <c r="O43" s="338" t="s">
        <v>5</v>
      </c>
      <c r="P43" s="338"/>
      <c r="Q43" s="338">
        <v>3</v>
      </c>
      <c r="R43" s="339"/>
      <c r="S43" s="10">
        <v>13</v>
      </c>
      <c r="T43" s="322"/>
      <c r="U43" s="323"/>
      <c r="V43" s="323"/>
      <c r="W43" s="323"/>
      <c r="X43" s="323"/>
      <c r="Y43" s="324"/>
      <c r="Z43" s="322"/>
      <c r="AA43" s="323"/>
      <c r="AB43" s="323"/>
      <c r="AC43" s="323"/>
      <c r="AD43" s="323"/>
      <c r="AE43" s="323"/>
      <c r="AF43" s="324"/>
      <c r="AG43" s="325"/>
      <c r="AH43" s="326"/>
      <c r="AI43" s="325"/>
      <c r="AJ43" s="326"/>
    </row>
    <row r="44" spans="1:36">
      <c r="A44" s="15">
        <v>2</v>
      </c>
      <c r="B44" s="330" t="s">
        <v>222</v>
      </c>
      <c r="C44" s="330"/>
      <c r="D44" s="330"/>
      <c r="E44" s="330"/>
      <c r="F44" s="330"/>
      <c r="G44" s="330"/>
      <c r="H44" s="330" t="s">
        <v>223</v>
      </c>
      <c r="I44" s="330"/>
      <c r="J44" s="330"/>
      <c r="K44" s="330"/>
      <c r="L44" s="330"/>
      <c r="M44" s="330"/>
      <c r="N44" s="330"/>
      <c r="O44" s="331" t="s">
        <v>5</v>
      </c>
      <c r="P44" s="331"/>
      <c r="Q44" s="331">
        <v>9</v>
      </c>
      <c r="R44" s="325"/>
      <c r="S44" s="10">
        <v>14</v>
      </c>
      <c r="T44" s="322"/>
      <c r="U44" s="323"/>
      <c r="V44" s="323"/>
      <c r="W44" s="323"/>
      <c r="X44" s="323"/>
      <c r="Y44" s="324"/>
      <c r="Z44" s="322"/>
      <c r="AA44" s="323"/>
      <c r="AB44" s="323"/>
      <c r="AC44" s="323"/>
      <c r="AD44" s="323"/>
      <c r="AE44" s="323"/>
      <c r="AF44" s="324"/>
      <c r="AG44" s="325"/>
      <c r="AH44" s="326"/>
      <c r="AI44" s="325"/>
      <c r="AJ44" s="326"/>
    </row>
    <row r="45" spans="1:36">
      <c r="A45" s="15">
        <v>3</v>
      </c>
      <c r="B45" s="330" t="s">
        <v>224</v>
      </c>
      <c r="C45" s="330"/>
      <c r="D45" s="330"/>
      <c r="E45" s="330"/>
      <c r="F45" s="330"/>
      <c r="G45" s="330"/>
      <c r="H45" s="330" t="s">
        <v>225</v>
      </c>
      <c r="I45" s="330"/>
      <c r="J45" s="330"/>
      <c r="K45" s="330"/>
      <c r="L45" s="330"/>
      <c r="M45" s="330"/>
      <c r="N45" s="330"/>
      <c r="O45" s="331" t="s">
        <v>5</v>
      </c>
      <c r="P45" s="331"/>
      <c r="Q45" s="331">
        <v>2</v>
      </c>
      <c r="R45" s="325"/>
      <c r="S45" s="10">
        <v>15</v>
      </c>
      <c r="T45" s="322"/>
      <c r="U45" s="323"/>
      <c r="V45" s="323"/>
      <c r="W45" s="323"/>
      <c r="X45" s="323"/>
      <c r="Y45" s="324"/>
      <c r="Z45" s="322"/>
      <c r="AA45" s="323"/>
      <c r="AB45" s="323"/>
      <c r="AC45" s="323"/>
      <c r="AD45" s="323"/>
      <c r="AE45" s="323"/>
      <c r="AF45" s="324"/>
      <c r="AG45" s="325"/>
      <c r="AH45" s="326"/>
      <c r="AI45" s="325"/>
      <c r="AJ45" s="326"/>
    </row>
    <row r="46" spans="1:36" ht="14.25">
      <c r="A46" s="15">
        <v>4</v>
      </c>
      <c r="B46" s="330" t="s">
        <v>226</v>
      </c>
      <c r="C46" s="330"/>
      <c r="D46" s="330"/>
      <c r="E46" s="330"/>
      <c r="F46" s="330"/>
      <c r="G46" s="330"/>
      <c r="H46" s="330" t="s">
        <v>227</v>
      </c>
      <c r="I46" s="330"/>
      <c r="J46" s="330"/>
      <c r="K46" s="330"/>
      <c r="L46" s="330"/>
      <c r="M46" s="330"/>
      <c r="N46" s="330"/>
      <c r="O46" s="331" t="s">
        <v>134</v>
      </c>
      <c r="P46" s="331"/>
      <c r="Q46" s="331">
        <f>AI19*O4*1.1*0.025</f>
        <v>0.88660000000000017</v>
      </c>
      <c r="R46" s="325"/>
      <c r="S46" s="10">
        <v>16</v>
      </c>
      <c r="T46" s="322"/>
      <c r="U46" s="323"/>
      <c r="V46" s="323"/>
      <c r="W46" s="323"/>
      <c r="X46" s="323"/>
      <c r="Y46" s="324"/>
      <c r="Z46" s="322"/>
      <c r="AA46" s="323"/>
      <c r="AB46" s="323"/>
      <c r="AC46" s="323"/>
      <c r="AD46" s="323"/>
      <c r="AE46" s="323"/>
      <c r="AF46" s="324"/>
      <c r="AG46" s="325"/>
      <c r="AH46" s="326"/>
      <c r="AI46" s="325"/>
      <c r="AJ46" s="326"/>
    </row>
    <row r="47" spans="1:36" ht="14.25">
      <c r="A47" s="10">
        <v>5</v>
      </c>
      <c r="B47" s="330" t="s">
        <v>181</v>
      </c>
      <c r="C47" s="330"/>
      <c r="D47" s="330"/>
      <c r="E47" s="330"/>
      <c r="F47" s="330"/>
      <c r="G47" s="330"/>
      <c r="H47" s="330" t="s">
        <v>182</v>
      </c>
      <c r="I47" s="330"/>
      <c r="J47" s="330"/>
      <c r="K47" s="330"/>
      <c r="L47" s="330"/>
      <c r="M47" s="330"/>
      <c r="N47" s="330"/>
      <c r="O47" s="331" t="s">
        <v>115</v>
      </c>
      <c r="P47" s="331"/>
      <c r="Q47" s="331">
        <f>(AI34+AI19)*O4*1.1*0.045</f>
        <v>1.5958800000000002</v>
      </c>
      <c r="R47" s="331"/>
      <c r="S47" s="10">
        <v>17</v>
      </c>
      <c r="T47" s="322"/>
      <c r="U47" s="323"/>
      <c r="V47" s="323"/>
      <c r="W47" s="323"/>
      <c r="X47" s="323"/>
      <c r="Y47" s="324"/>
      <c r="Z47" s="322"/>
      <c r="AA47" s="323"/>
      <c r="AB47" s="323"/>
      <c r="AC47" s="323"/>
      <c r="AD47" s="323"/>
      <c r="AE47" s="323"/>
      <c r="AF47" s="324"/>
      <c r="AG47" s="325"/>
      <c r="AH47" s="326"/>
      <c r="AI47" s="325"/>
      <c r="AJ47" s="326"/>
    </row>
    <row r="48" spans="1:36" ht="15">
      <c r="A48" s="88">
        <v>6</v>
      </c>
      <c r="B48" s="305" t="s">
        <v>154</v>
      </c>
      <c r="C48" s="305"/>
      <c r="D48" s="305"/>
      <c r="E48" s="305"/>
      <c r="F48" s="305"/>
      <c r="G48" s="305"/>
      <c r="H48" s="305" t="s">
        <v>155</v>
      </c>
      <c r="I48" s="305"/>
      <c r="J48" s="305"/>
      <c r="K48" s="305"/>
      <c r="L48" s="305"/>
      <c r="M48" s="305"/>
      <c r="N48" s="305"/>
      <c r="O48" s="300" t="s">
        <v>5</v>
      </c>
      <c r="P48" s="300"/>
      <c r="Q48" s="300">
        <v>14</v>
      </c>
      <c r="R48" s="313"/>
      <c r="S48" s="10">
        <v>18</v>
      </c>
      <c r="T48" s="322"/>
      <c r="U48" s="323"/>
      <c r="V48" s="323"/>
      <c r="W48" s="323"/>
      <c r="X48" s="323"/>
      <c r="Y48" s="324"/>
      <c r="Z48" s="322"/>
      <c r="AA48" s="323"/>
      <c r="AB48" s="323"/>
      <c r="AC48" s="323"/>
      <c r="AD48" s="323"/>
      <c r="AE48" s="323"/>
      <c r="AF48" s="324"/>
      <c r="AG48" s="325"/>
      <c r="AH48" s="326"/>
      <c r="AI48" s="325"/>
      <c r="AJ48" s="326"/>
    </row>
    <row r="49" spans="1:36">
      <c r="A49" s="15">
        <v>7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1"/>
      <c r="P49" s="331"/>
      <c r="Q49" s="331"/>
      <c r="R49" s="325"/>
      <c r="S49" s="10">
        <v>19</v>
      </c>
      <c r="T49" s="322"/>
      <c r="U49" s="323"/>
      <c r="V49" s="323"/>
      <c r="W49" s="323"/>
      <c r="X49" s="323"/>
      <c r="Y49" s="324"/>
      <c r="Z49" s="322"/>
      <c r="AA49" s="323"/>
      <c r="AB49" s="323"/>
      <c r="AC49" s="323"/>
      <c r="AD49" s="323"/>
      <c r="AE49" s="323"/>
      <c r="AF49" s="324"/>
      <c r="AG49" s="325"/>
      <c r="AH49" s="326"/>
      <c r="AI49" s="325"/>
      <c r="AJ49" s="326"/>
    </row>
    <row r="50" spans="1:36">
      <c r="A50" s="15">
        <v>8</v>
      </c>
      <c r="B50" s="330"/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1"/>
      <c r="P50" s="331"/>
      <c r="Q50" s="331"/>
      <c r="R50" s="325"/>
      <c r="S50" s="10">
        <v>20</v>
      </c>
      <c r="T50" s="322"/>
      <c r="U50" s="323"/>
      <c r="V50" s="323"/>
      <c r="W50" s="323"/>
      <c r="X50" s="323"/>
      <c r="Y50" s="324"/>
      <c r="Z50" s="322"/>
      <c r="AA50" s="323"/>
      <c r="AB50" s="323"/>
      <c r="AC50" s="323"/>
      <c r="AD50" s="323"/>
      <c r="AE50" s="323"/>
      <c r="AF50" s="324"/>
      <c r="AG50" s="325"/>
      <c r="AH50" s="326"/>
      <c r="AI50" s="325"/>
      <c r="AJ50" s="326"/>
    </row>
    <row r="51" spans="1:36">
      <c r="A51" s="15">
        <v>9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1"/>
      <c r="P51" s="331"/>
      <c r="Q51" s="331"/>
      <c r="R51" s="332"/>
      <c r="S51" s="10">
        <v>21</v>
      </c>
      <c r="T51" s="322"/>
      <c r="U51" s="323"/>
      <c r="V51" s="323"/>
      <c r="W51" s="323"/>
      <c r="X51" s="323"/>
      <c r="Y51" s="324"/>
      <c r="Z51" s="322"/>
      <c r="AA51" s="323"/>
      <c r="AB51" s="323"/>
      <c r="AC51" s="323"/>
      <c r="AD51" s="323"/>
      <c r="AE51" s="323"/>
      <c r="AF51" s="324"/>
      <c r="AG51" s="325"/>
      <c r="AH51" s="326"/>
      <c r="AI51" s="325"/>
      <c r="AJ51" s="326"/>
    </row>
    <row r="52" spans="1:36">
      <c r="A52" s="15">
        <v>10</v>
      </c>
      <c r="B52" s="330"/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1"/>
      <c r="P52" s="331"/>
      <c r="Q52" s="331"/>
      <c r="R52" s="332"/>
    </row>
    <row r="53" spans="1:36">
      <c r="A53" s="15">
        <v>11</v>
      </c>
      <c r="B53" s="330"/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1"/>
      <c r="P53" s="331"/>
      <c r="Q53" s="331"/>
      <c r="R53" s="332"/>
    </row>
    <row r="54" spans="1:36" ht="13.5" thickBot="1">
      <c r="A54" s="12">
        <v>12</v>
      </c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8"/>
      <c r="P54" s="328"/>
      <c r="Q54" s="328"/>
      <c r="R54" s="329"/>
    </row>
  </sheetData>
  <mergeCells count="117">
    <mergeCell ref="E1:AB1"/>
    <mergeCell ref="R3:S3"/>
    <mergeCell ref="O4:P4"/>
    <mergeCell ref="J5:K5"/>
    <mergeCell ref="W5:X5"/>
    <mergeCell ref="AI34:AI35"/>
    <mergeCell ref="A17:A18"/>
    <mergeCell ref="I17:J18"/>
    <mergeCell ref="N17:O18"/>
    <mergeCell ref="AI19:AI20"/>
    <mergeCell ref="I6:J6"/>
    <mergeCell ref="U6:V6"/>
    <mergeCell ref="AH9:AH10"/>
    <mergeCell ref="D13:E13"/>
    <mergeCell ref="AD13:AE13"/>
    <mergeCell ref="AG36:AG37"/>
    <mergeCell ref="T37:U37"/>
    <mergeCell ref="A41:R41"/>
    <mergeCell ref="T41:Y41"/>
    <mergeCell ref="Z41:AF41"/>
    <mergeCell ref="AG41:AH41"/>
    <mergeCell ref="U21:V22"/>
    <mergeCell ref="AG32:AG33"/>
    <mergeCell ref="I33:J33"/>
    <mergeCell ref="T43:Y43"/>
    <mergeCell ref="Z43:AF43"/>
    <mergeCell ref="AG43:AH43"/>
    <mergeCell ref="AI43:AJ43"/>
    <mergeCell ref="B43:G43"/>
    <mergeCell ref="H43:N43"/>
    <mergeCell ref="O43:P43"/>
    <mergeCell ref="Q43:R43"/>
    <mergeCell ref="AI41:AJ41"/>
    <mergeCell ref="B42:G42"/>
    <mergeCell ref="H42:N42"/>
    <mergeCell ref="O42:P42"/>
    <mergeCell ref="Q42:R42"/>
    <mergeCell ref="T42:Y42"/>
    <mergeCell ref="Z42:AF42"/>
    <mergeCell ref="AG42:AH42"/>
    <mergeCell ref="AI42:AJ42"/>
    <mergeCell ref="T45:Y45"/>
    <mergeCell ref="Z45:AF45"/>
    <mergeCell ref="AG45:AH45"/>
    <mergeCell ref="AI45:AJ45"/>
    <mergeCell ref="B45:G45"/>
    <mergeCell ref="H45:N45"/>
    <mergeCell ref="O45:P45"/>
    <mergeCell ref="Q45:R45"/>
    <mergeCell ref="T44:Y44"/>
    <mergeCell ref="Z44:AF44"/>
    <mergeCell ref="AG44:AH44"/>
    <mergeCell ref="AI44:AJ44"/>
    <mergeCell ref="B44:G44"/>
    <mergeCell ref="H44:N44"/>
    <mergeCell ref="O44:P44"/>
    <mergeCell ref="Q44:R44"/>
    <mergeCell ref="T47:Y47"/>
    <mergeCell ref="Z47:AF47"/>
    <mergeCell ref="AG47:AH47"/>
    <mergeCell ref="AI47:AJ47"/>
    <mergeCell ref="B47:G47"/>
    <mergeCell ref="H47:N47"/>
    <mergeCell ref="O47:P47"/>
    <mergeCell ref="Q47:R47"/>
    <mergeCell ref="T46:Y46"/>
    <mergeCell ref="Z46:AF46"/>
    <mergeCell ref="AG46:AH46"/>
    <mergeCell ref="AI46:AJ46"/>
    <mergeCell ref="B46:G46"/>
    <mergeCell ref="H46:N46"/>
    <mergeCell ref="O46:P46"/>
    <mergeCell ref="Q46:R46"/>
    <mergeCell ref="T49:Y49"/>
    <mergeCell ref="Z49:AF49"/>
    <mergeCell ref="AG49:AH49"/>
    <mergeCell ref="AI49:AJ49"/>
    <mergeCell ref="B49:G49"/>
    <mergeCell ref="H49:N49"/>
    <mergeCell ref="O49:P49"/>
    <mergeCell ref="Q49:R49"/>
    <mergeCell ref="T48:Y48"/>
    <mergeCell ref="Z48:AF48"/>
    <mergeCell ref="AG48:AH48"/>
    <mergeCell ref="AI48:AJ48"/>
    <mergeCell ref="B48:G48"/>
    <mergeCell ref="H48:N48"/>
    <mergeCell ref="O48:P48"/>
    <mergeCell ref="Q48:R48"/>
    <mergeCell ref="T51:Y51"/>
    <mergeCell ref="Z51:AF51"/>
    <mergeCell ref="AG51:AH51"/>
    <mergeCell ref="AI51:AJ51"/>
    <mergeCell ref="B51:G51"/>
    <mergeCell ref="H51:N51"/>
    <mergeCell ref="O51:P51"/>
    <mergeCell ref="Q51:R51"/>
    <mergeCell ref="T50:Y50"/>
    <mergeCell ref="Z50:AF50"/>
    <mergeCell ref="AG50:AH50"/>
    <mergeCell ref="AI50:AJ50"/>
    <mergeCell ref="B50:G50"/>
    <mergeCell ref="H50:N50"/>
    <mergeCell ref="O50:P50"/>
    <mergeCell ref="Q50:R50"/>
    <mergeCell ref="B54:G54"/>
    <mergeCell ref="H54:N54"/>
    <mergeCell ref="O54:P54"/>
    <mergeCell ref="Q54:R54"/>
    <mergeCell ref="B53:G53"/>
    <mergeCell ref="H53:N53"/>
    <mergeCell ref="O53:P53"/>
    <mergeCell ref="Q53:R53"/>
    <mergeCell ref="B52:G52"/>
    <mergeCell ref="H52:N52"/>
    <mergeCell ref="O52:P52"/>
    <mergeCell ref="Q52:R5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76"/>
  <sheetViews>
    <sheetView zoomScaleNormal="100" workbookViewId="0">
      <selection sqref="A1:IV65536"/>
    </sheetView>
  </sheetViews>
  <sheetFormatPr defaultColWidth="2.7109375" defaultRowHeight="12.75"/>
  <sheetData>
    <row r="1" spans="1:36" ht="12.75" customHeight="1">
      <c r="F1" s="357" t="s">
        <v>236</v>
      </c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</row>
    <row r="2" spans="1:36" ht="12.75" customHeight="1">
      <c r="A2" s="79"/>
      <c r="B2" s="79"/>
      <c r="C2" s="79"/>
      <c r="D2" s="79"/>
      <c r="E2" s="79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4" t="s">
        <v>233</v>
      </c>
      <c r="AD2" s="354"/>
      <c r="AE2" s="354"/>
      <c r="AF2" s="354"/>
    </row>
    <row r="3" spans="1:36" ht="12.7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N3" s="356">
        <v>1</v>
      </c>
      <c r="O3" s="356"/>
      <c r="P3" s="356"/>
      <c r="AB3" s="76"/>
      <c r="AC3" s="354"/>
      <c r="AD3" s="354"/>
      <c r="AE3" s="354"/>
      <c r="AF3" s="354"/>
      <c r="AG3" s="76"/>
      <c r="AH3" s="76"/>
    </row>
    <row r="4" spans="1:36" ht="12.7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6"/>
      <c r="N4" s="356"/>
      <c r="O4" s="356"/>
      <c r="P4" s="356"/>
      <c r="AA4" s="74"/>
      <c r="AB4" s="76"/>
      <c r="AC4" s="355" t="s">
        <v>232</v>
      </c>
      <c r="AD4" s="355"/>
      <c r="AE4" s="355"/>
      <c r="AF4" s="355"/>
      <c r="AG4" s="76"/>
      <c r="AH4" s="76"/>
    </row>
    <row r="5" spans="1:36" ht="12.75" customHeight="1">
      <c r="H5" s="354" t="s">
        <v>231</v>
      </c>
      <c r="I5" s="354"/>
      <c r="J5" s="354"/>
      <c r="K5" s="354"/>
      <c r="L5" s="76"/>
      <c r="M5" s="76"/>
      <c r="Y5" s="75" t="s">
        <v>71</v>
      </c>
      <c r="AC5" s="355"/>
      <c r="AD5" s="355"/>
      <c r="AE5" s="355"/>
      <c r="AF5" s="355"/>
    </row>
    <row r="6" spans="1:36" ht="12.75" customHeight="1">
      <c r="H6" s="354"/>
      <c r="I6" s="354"/>
      <c r="J6" s="354"/>
      <c r="K6" s="354"/>
      <c r="L6" s="76"/>
      <c r="M6" s="76"/>
    </row>
    <row r="7" spans="1:36" ht="12.75" customHeight="1">
      <c r="F7" s="20"/>
      <c r="G7" s="20"/>
      <c r="H7" s="353" t="s">
        <v>232</v>
      </c>
      <c r="I7" s="353"/>
      <c r="J7" s="353"/>
      <c r="K7" s="353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ht="12.75" customHeight="1">
      <c r="F8" s="20"/>
      <c r="G8" s="20"/>
      <c r="H8" s="353"/>
      <c r="I8" s="353"/>
      <c r="J8" s="353"/>
      <c r="K8" s="353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>
      <c r="F11" s="20"/>
      <c r="G11" s="20"/>
      <c r="H11" s="20"/>
      <c r="I11" s="20"/>
      <c r="J11" s="20"/>
      <c r="K11" s="20"/>
      <c r="L11" s="20"/>
      <c r="M11" s="96" t="s">
        <v>71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>
      <c r="D12" s="349">
        <v>3.25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>
      <c r="B13" s="349"/>
      <c r="D13" s="34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82"/>
      <c r="Y13" s="282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>
      <c r="B14" s="34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101" t="s">
        <v>229</v>
      </c>
      <c r="AE15" s="20"/>
      <c r="AF15" s="20"/>
      <c r="AG15" s="20"/>
      <c r="AH15" s="20"/>
      <c r="AI15" s="20"/>
      <c r="AJ15" s="20"/>
    </row>
    <row r="16" spans="1:36"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341">
        <v>3.5</v>
      </c>
      <c r="W16" s="341"/>
      <c r="X16" s="20"/>
      <c r="Y16" s="20"/>
      <c r="Z16" s="20"/>
      <c r="AA16" s="20"/>
      <c r="AB16" s="20"/>
      <c r="AC16" s="20"/>
      <c r="AD16" s="102" t="s">
        <v>230</v>
      </c>
      <c r="AE16" s="20"/>
      <c r="AF16" s="20"/>
      <c r="AG16" s="20"/>
      <c r="AH16" s="20"/>
      <c r="AI16" s="20"/>
      <c r="AJ16" s="20"/>
    </row>
    <row r="17" spans="1:40"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40">
      <c r="B18" s="349">
        <v>6.1</v>
      </c>
      <c r="F18" s="20"/>
      <c r="G18" s="101" t="s">
        <v>234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40" ht="14.25">
      <c r="B19" s="349">
        <v>6.2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352">
        <v>7</v>
      </c>
      <c r="AE19" s="352"/>
      <c r="AF19" s="20"/>
      <c r="AG19" s="20"/>
      <c r="AH19" s="104"/>
      <c r="AI19" s="20"/>
      <c r="AJ19" s="20"/>
    </row>
    <row r="20" spans="1:40" ht="12.75" customHeight="1"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352"/>
      <c r="AE20" s="352"/>
      <c r="AF20" s="20"/>
      <c r="AG20" s="77"/>
      <c r="AH20" s="282"/>
      <c r="AI20" s="282"/>
      <c r="AJ20" s="77"/>
      <c r="AK20" s="2"/>
      <c r="AL20" s="2"/>
      <c r="AM20" s="2"/>
      <c r="AN20" s="2"/>
    </row>
    <row r="21" spans="1:40" ht="12.75" customHeight="1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341">
        <v>3.3</v>
      </c>
      <c r="T21" s="341"/>
      <c r="U21" s="20"/>
      <c r="V21" s="20"/>
      <c r="W21" s="20"/>
      <c r="X21" s="20"/>
      <c r="Y21" s="20"/>
      <c r="Z21" s="20"/>
      <c r="AA21" s="20"/>
      <c r="AB21" s="20"/>
      <c r="AC21" s="352">
        <v>1.4</v>
      </c>
      <c r="AD21" s="352"/>
      <c r="AE21" s="103"/>
      <c r="AF21" s="20"/>
      <c r="AG21" s="20"/>
      <c r="AH21" s="20"/>
      <c r="AI21" s="20"/>
      <c r="AJ21" s="20"/>
    </row>
    <row r="22" spans="1:40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341">
        <v>4.28</v>
      </c>
      <c r="V22" s="341"/>
      <c r="W22" s="20"/>
      <c r="X22" s="20"/>
      <c r="Y22" s="20"/>
      <c r="Z22" s="20"/>
      <c r="AA22" s="20"/>
      <c r="AB22" s="20"/>
      <c r="AC22" s="352"/>
      <c r="AD22" s="352"/>
      <c r="AE22" s="103"/>
      <c r="AF22" s="20"/>
      <c r="AG22" s="20"/>
      <c r="AH22" s="20"/>
      <c r="AI22" s="20"/>
      <c r="AJ22" s="20"/>
    </row>
    <row r="23" spans="1:40"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82"/>
      <c r="AE23" s="282"/>
      <c r="AF23" s="20"/>
      <c r="AG23" s="20"/>
      <c r="AH23" s="340">
        <v>2</v>
      </c>
      <c r="AI23" s="340"/>
      <c r="AJ23" s="340"/>
    </row>
    <row r="24" spans="1:40">
      <c r="F24" s="20"/>
      <c r="G24" s="20"/>
      <c r="H24" s="20"/>
      <c r="I24" s="20"/>
      <c r="J24" s="20"/>
      <c r="K24" s="20"/>
      <c r="L24" s="20"/>
      <c r="M24" s="20"/>
      <c r="N24" s="20"/>
      <c r="O24" s="341">
        <v>0.6</v>
      </c>
      <c r="P24" s="341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340"/>
      <c r="AI24" s="340"/>
      <c r="AJ24" s="340"/>
    </row>
    <row r="25" spans="1:40">
      <c r="F25" s="20"/>
      <c r="G25" s="20"/>
      <c r="H25" s="20"/>
      <c r="I25" s="20"/>
      <c r="J25" s="20"/>
      <c r="K25" s="20"/>
      <c r="L25" s="20"/>
      <c r="M25" s="20"/>
      <c r="N25" s="62"/>
      <c r="O25" s="62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40" ht="12.75" customHeight="1">
      <c r="C26" s="349">
        <v>2.95</v>
      </c>
      <c r="F26" s="20"/>
      <c r="G26" s="20"/>
      <c r="H26" s="20"/>
      <c r="I26" s="20"/>
      <c r="J26" s="20"/>
      <c r="K26" s="20"/>
      <c r="L26" s="340">
        <v>2</v>
      </c>
      <c r="M26" s="340"/>
      <c r="N26" s="340"/>
      <c r="O26" s="20"/>
      <c r="P26" s="20"/>
      <c r="Q26" s="20"/>
      <c r="R26" s="20"/>
      <c r="S26" s="20"/>
      <c r="T26" s="20"/>
      <c r="U26" s="289">
        <v>1.2</v>
      </c>
      <c r="V26" s="20"/>
      <c r="W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1:40">
      <c r="A27" s="349">
        <v>9.4</v>
      </c>
      <c r="C27" s="349"/>
      <c r="F27" s="20"/>
      <c r="G27" s="20"/>
      <c r="H27" s="20"/>
      <c r="I27" s="20"/>
      <c r="J27" s="20"/>
      <c r="K27" s="20"/>
      <c r="L27" s="340"/>
      <c r="M27" s="340"/>
      <c r="N27" s="340"/>
      <c r="O27" s="20"/>
      <c r="P27" s="20"/>
      <c r="Q27" s="20"/>
      <c r="R27" s="20"/>
      <c r="S27" s="20"/>
      <c r="T27" s="20"/>
      <c r="U27" s="289">
        <v>1.5</v>
      </c>
      <c r="V27" s="20"/>
      <c r="W27" s="20"/>
      <c r="X27" s="341">
        <v>0.6</v>
      </c>
      <c r="Y27" s="341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40" ht="12.75" customHeight="1">
      <c r="A28" s="349"/>
      <c r="D28" s="349">
        <v>2.2999999999999998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40" ht="12.75" customHeight="1">
      <c r="A29" s="349"/>
      <c r="D29" s="349">
        <v>1.5</v>
      </c>
      <c r="F29" s="20"/>
      <c r="G29" s="20"/>
      <c r="H29" s="20"/>
      <c r="I29" s="20"/>
      <c r="J29" s="20"/>
      <c r="K29" s="20"/>
      <c r="L29" s="20"/>
      <c r="M29" s="20"/>
      <c r="N29" s="62"/>
      <c r="O29" s="62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82"/>
      <c r="AG29" s="282"/>
      <c r="AH29" s="20"/>
      <c r="AI29" s="20"/>
      <c r="AJ29" s="20"/>
    </row>
    <row r="30" spans="1:40" ht="12.75" customHeight="1">
      <c r="E30" s="349">
        <v>1.6</v>
      </c>
      <c r="F30" s="20"/>
      <c r="G30" s="20"/>
      <c r="H30" s="20"/>
      <c r="I30" s="20"/>
      <c r="J30" s="20"/>
      <c r="K30" s="20"/>
      <c r="L30" s="20"/>
      <c r="M30" s="20"/>
      <c r="N30" s="20"/>
      <c r="O30" s="349">
        <v>1.05</v>
      </c>
      <c r="P30" s="20"/>
      <c r="Q30" s="20"/>
      <c r="R30" s="20"/>
      <c r="S30" s="341">
        <v>1.46</v>
      </c>
      <c r="T30" s="341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40">
      <c r="E31" s="349">
        <v>1.5</v>
      </c>
      <c r="F31" s="20"/>
      <c r="G31" s="20"/>
      <c r="H31" s="20"/>
      <c r="I31" s="20"/>
      <c r="J31" s="20"/>
      <c r="K31" s="20"/>
      <c r="L31" s="20"/>
      <c r="M31" s="20"/>
      <c r="N31" s="20"/>
      <c r="O31" s="349">
        <v>1.5</v>
      </c>
      <c r="P31" s="20"/>
      <c r="Q31" s="20"/>
      <c r="T31" s="20"/>
      <c r="U31" s="20"/>
      <c r="V31" s="20"/>
      <c r="W31" s="20"/>
      <c r="X31" s="20"/>
      <c r="Y31" s="20"/>
      <c r="Z31" s="341">
        <v>1.66</v>
      </c>
      <c r="AA31" s="341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1:40"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341">
        <v>5</v>
      </c>
      <c r="S32" s="341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</row>
    <row r="33" spans="4:36"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</row>
    <row r="34" spans="4:36"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4:36"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  <row r="36" spans="4:36"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</row>
    <row r="37" spans="4:36">
      <c r="F37" s="341">
        <v>0.9</v>
      </c>
      <c r="G37" s="34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4:36"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89">
        <v>1.4</v>
      </c>
      <c r="AI38" s="20"/>
      <c r="AJ38" s="20"/>
    </row>
    <row r="39" spans="4:36">
      <c r="D39" s="349">
        <v>3.1</v>
      </c>
      <c r="F39" s="20"/>
      <c r="G39" s="20"/>
      <c r="H39" s="20"/>
      <c r="I39" s="20"/>
      <c r="J39" s="20"/>
      <c r="K39" s="20"/>
      <c r="L39" s="20"/>
      <c r="M39" s="20"/>
      <c r="N39" s="20"/>
      <c r="O39" s="289">
        <v>2.4500000000000002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89">
        <v>1.2</v>
      </c>
      <c r="AH39" s="289">
        <v>1.5</v>
      </c>
      <c r="AI39" s="289">
        <v>2.4</v>
      </c>
      <c r="AJ39" s="20"/>
    </row>
    <row r="40" spans="4:36">
      <c r="D40" s="349"/>
      <c r="F40" s="20"/>
      <c r="G40" s="20"/>
      <c r="H40" s="20"/>
      <c r="I40" s="20"/>
      <c r="J40" s="20"/>
      <c r="K40" s="341">
        <v>1.46</v>
      </c>
      <c r="L40" s="341"/>
      <c r="M40" s="20"/>
      <c r="N40" s="20"/>
      <c r="O40" s="289">
        <v>1.5</v>
      </c>
      <c r="P40" s="20"/>
      <c r="Q40" s="20"/>
      <c r="R40" s="289">
        <v>2</v>
      </c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89">
        <v>1.5</v>
      </c>
      <c r="AH40" s="20"/>
      <c r="AI40" s="289">
        <v>1.5</v>
      </c>
      <c r="AJ40" s="289">
        <v>2.6</v>
      </c>
    </row>
    <row r="41" spans="4:36"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89">
        <v>1.5</v>
      </c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89">
        <v>1.5</v>
      </c>
    </row>
    <row r="42" spans="4:36"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4:36"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89">
        <v>0.8</v>
      </c>
      <c r="AI43" s="20"/>
      <c r="AJ43" s="20"/>
    </row>
    <row r="44" spans="4:36"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89">
        <v>0.8</v>
      </c>
      <c r="AI44" s="20"/>
      <c r="AJ44" s="20"/>
    </row>
    <row r="45" spans="4:36"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4:36"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4:36"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4:36"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</row>
    <row r="49" spans="1:36"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</row>
    <row r="50" spans="1:36">
      <c r="AI50" s="358">
        <f>SQRT(0.7*0.7+0.35*0.35)</f>
        <v>0.78262379212492639</v>
      </c>
      <c r="AJ50" s="358"/>
    </row>
    <row r="53" spans="1:36">
      <c r="I53" t="s">
        <v>136</v>
      </c>
      <c r="J53" s="351">
        <f>O54/2</f>
        <v>1.575</v>
      </c>
      <c r="K53" s="351"/>
      <c r="W53" s="350">
        <v>0.86</v>
      </c>
      <c r="X53" s="350"/>
      <c r="AA53" s="350">
        <v>1</v>
      </c>
      <c r="AB53" s="350"/>
    </row>
    <row r="54" spans="1:36">
      <c r="O54" s="350">
        <v>3.15</v>
      </c>
      <c r="P54" s="350"/>
      <c r="V54" t="s">
        <v>136</v>
      </c>
      <c r="W54" s="351">
        <f>AA55/2</f>
        <v>1.5249999999999999</v>
      </c>
      <c r="X54" s="351"/>
    </row>
    <row r="55" spans="1:36">
      <c r="AA55" s="350">
        <v>3.05</v>
      </c>
      <c r="AB55" s="350"/>
    </row>
    <row r="56" spans="1:36">
      <c r="V56" s="350">
        <v>6.2</v>
      </c>
      <c r="W56" s="350"/>
    </row>
    <row r="57" spans="1:36">
      <c r="S57" s="350">
        <v>7.2</v>
      </c>
      <c r="T57" s="350"/>
    </row>
    <row r="58" spans="1:36" ht="13.5" thickBot="1"/>
    <row r="59" spans="1:36" s="20" customFormat="1">
      <c r="A59" s="334" t="s">
        <v>313</v>
      </c>
      <c r="B59" s="335"/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  <c r="R59" s="336"/>
      <c r="S59" s="10">
        <v>11</v>
      </c>
      <c r="T59" s="322"/>
      <c r="U59" s="323"/>
      <c r="V59" s="323"/>
      <c r="W59" s="323"/>
      <c r="X59" s="323"/>
      <c r="Y59" s="324"/>
      <c r="Z59" s="322"/>
      <c r="AA59" s="323"/>
      <c r="AB59" s="323"/>
      <c r="AC59" s="323"/>
      <c r="AD59" s="323"/>
      <c r="AE59" s="323"/>
      <c r="AF59" s="324"/>
      <c r="AG59" s="325"/>
      <c r="AH59" s="326"/>
      <c r="AI59" s="325"/>
      <c r="AJ59" s="326"/>
    </row>
    <row r="60" spans="1:36" s="20" customFormat="1" ht="16.5" thickBot="1">
      <c r="A60" s="66" t="s">
        <v>171</v>
      </c>
      <c r="B60" s="342" t="s">
        <v>168</v>
      </c>
      <c r="C60" s="342"/>
      <c r="D60" s="342"/>
      <c r="E60" s="342"/>
      <c r="F60" s="342"/>
      <c r="G60" s="342"/>
      <c r="H60" s="342" t="s">
        <v>170</v>
      </c>
      <c r="I60" s="342"/>
      <c r="J60" s="342"/>
      <c r="K60" s="342"/>
      <c r="L60" s="342"/>
      <c r="M60" s="342"/>
      <c r="N60" s="342"/>
      <c r="O60" s="342" t="s">
        <v>169</v>
      </c>
      <c r="P60" s="342"/>
      <c r="Q60" s="342" t="s">
        <v>160</v>
      </c>
      <c r="R60" s="343"/>
      <c r="S60" s="10">
        <v>12</v>
      </c>
      <c r="T60" s="322"/>
      <c r="U60" s="323"/>
      <c r="V60" s="323"/>
      <c r="W60" s="323"/>
      <c r="X60" s="323"/>
      <c r="Y60" s="324"/>
      <c r="Z60" s="322"/>
      <c r="AA60" s="323"/>
      <c r="AB60" s="323"/>
      <c r="AC60" s="323"/>
      <c r="AD60" s="323"/>
      <c r="AE60" s="323"/>
      <c r="AF60" s="324"/>
      <c r="AG60" s="325"/>
      <c r="AH60" s="326"/>
      <c r="AI60" s="325"/>
      <c r="AJ60" s="326"/>
    </row>
    <row r="61" spans="1:36" s="20" customFormat="1">
      <c r="A61" s="64">
        <v>1</v>
      </c>
      <c r="B61" s="337" t="s">
        <v>316</v>
      </c>
      <c r="C61" s="337"/>
      <c r="D61" s="337"/>
      <c r="E61" s="337"/>
      <c r="F61" s="337"/>
      <c r="G61" s="337"/>
      <c r="H61" s="337" t="s">
        <v>317</v>
      </c>
      <c r="I61" s="337"/>
      <c r="J61" s="337"/>
      <c r="K61" s="337"/>
      <c r="L61" s="337"/>
      <c r="M61" s="337"/>
      <c r="N61" s="337"/>
      <c r="O61" s="338" t="s">
        <v>5</v>
      </c>
      <c r="P61" s="338"/>
      <c r="Q61" s="338">
        <v>5</v>
      </c>
      <c r="R61" s="339"/>
      <c r="S61" s="10">
        <v>13</v>
      </c>
      <c r="T61" s="322"/>
      <c r="U61" s="323"/>
      <c r="V61" s="323"/>
      <c r="W61" s="323"/>
      <c r="X61" s="323"/>
      <c r="Y61" s="324"/>
      <c r="Z61" s="322"/>
      <c r="AA61" s="323"/>
      <c r="AB61" s="323"/>
      <c r="AC61" s="323"/>
      <c r="AD61" s="323"/>
      <c r="AE61" s="323"/>
      <c r="AF61" s="324"/>
      <c r="AG61" s="325"/>
      <c r="AH61" s="326"/>
      <c r="AI61" s="325"/>
      <c r="AJ61" s="326"/>
    </row>
    <row r="62" spans="1:36" s="20" customFormat="1">
      <c r="A62" s="15">
        <v>2</v>
      </c>
      <c r="B62" s="330" t="s">
        <v>318</v>
      </c>
      <c r="C62" s="330"/>
      <c r="D62" s="330"/>
      <c r="E62" s="330"/>
      <c r="F62" s="330"/>
      <c r="G62" s="330"/>
      <c r="H62" s="330" t="s">
        <v>319</v>
      </c>
      <c r="I62" s="330"/>
      <c r="J62" s="330"/>
      <c r="K62" s="330"/>
      <c r="L62" s="330"/>
      <c r="M62" s="330"/>
      <c r="N62" s="330"/>
      <c r="O62" s="331" t="s">
        <v>5</v>
      </c>
      <c r="P62" s="331"/>
      <c r="Q62" s="331">
        <v>6</v>
      </c>
      <c r="R62" s="325"/>
      <c r="S62" s="10">
        <v>14</v>
      </c>
      <c r="T62" s="322"/>
      <c r="U62" s="323"/>
      <c r="V62" s="323"/>
      <c r="W62" s="323"/>
      <c r="X62" s="323"/>
      <c r="Y62" s="324"/>
      <c r="Z62" s="322"/>
      <c r="AA62" s="323"/>
      <c r="AB62" s="323"/>
      <c r="AC62" s="323"/>
      <c r="AD62" s="323"/>
      <c r="AE62" s="323"/>
      <c r="AF62" s="324"/>
      <c r="AG62" s="325"/>
      <c r="AH62" s="326"/>
      <c r="AI62" s="325"/>
      <c r="AJ62" s="326"/>
    </row>
    <row r="63" spans="1:36" s="20" customFormat="1">
      <c r="A63" s="15">
        <v>3</v>
      </c>
      <c r="B63" s="330" t="s">
        <v>281</v>
      </c>
      <c r="C63" s="330"/>
      <c r="D63" s="330"/>
      <c r="E63" s="330"/>
      <c r="F63" s="330"/>
      <c r="G63" s="330"/>
      <c r="H63" s="330" t="s">
        <v>280</v>
      </c>
      <c r="I63" s="330"/>
      <c r="J63" s="330"/>
      <c r="K63" s="330"/>
      <c r="L63" s="330"/>
      <c r="M63" s="330"/>
      <c r="N63" s="330"/>
      <c r="O63" s="331" t="s">
        <v>5</v>
      </c>
      <c r="P63" s="331"/>
      <c r="Q63" s="331">
        <v>7</v>
      </c>
      <c r="R63" s="325"/>
      <c r="S63" s="10">
        <v>15</v>
      </c>
      <c r="T63" s="322"/>
      <c r="U63" s="323"/>
      <c r="V63" s="323"/>
      <c r="W63" s="323"/>
      <c r="X63" s="323"/>
      <c r="Y63" s="324"/>
      <c r="Z63" s="322"/>
      <c r="AA63" s="323"/>
      <c r="AB63" s="323"/>
      <c r="AC63" s="323"/>
      <c r="AD63" s="323"/>
      <c r="AE63" s="323"/>
      <c r="AF63" s="324"/>
      <c r="AG63" s="325"/>
      <c r="AH63" s="326"/>
      <c r="AI63" s="325"/>
      <c r="AJ63" s="326"/>
    </row>
    <row r="64" spans="1:36" s="20" customFormat="1">
      <c r="A64" s="15">
        <v>4</v>
      </c>
      <c r="B64" s="330" t="s">
        <v>281</v>
      </c>
      <c r="C64" s="330"/>
      <c r="D64" s="330"/>
      <c r="E64" s="330"/>
      <c r="F64" s="330"/>
      <c r="G64" s="330"/>
      <c r="H64" s="330" t="s">
        <v>320</v>
      </c>
      <c r="I64" s="330"/>
      <c r="J64" s="330"/>
      <c r="K64" s="330"/>
      <c r="L64" s="330"/>
      <c r="M64" s="330"/>
      <c r="N64" s="330"/>
      <c r="O64" s="331" t="s">
        <v>5</v>
      </c>
      <c r="P64" s="331"/>
      <c r="Q64" s="331">
        <v>6</v>
      </c>
      <c r="R64" s="325"/>
      <c r="S64" s="10">
        <v>16</v>
      </c>
      <c r="T64" s="322"/>
      <c r="U64" s="323"/>
      <c r="V64" s="323"/>
      <c r="W64" s="323"/>
      <c r="X64" s="323"/>
      <c r="Y64" s="324"/>
      <c r="Z64" s="322"/>
      <c r="AA64" s="323"/>
      <c r="AB64" s="323"/>
      <c r="AC64" s="323"/>
      <c r="AD64" s="323"/>
      <c r="AE64" s="323"/>
      <c r="AF64" s="324"/>
      <c r="AG64" s="325"/>
      <c r="AH64" s="326"/>
      <c r="AI64" s="325"/>
      <c r="AJ64" s="326"/>
    </row>
    <row r="65" spans="1:36" s="20" customFormat="1">
      <c r="A65" s="10">
        <v>5</v>
      </c>
      <c r="B65" s="330" t="s">
        <v>321</v>
      </c>
      <c r="C65" s="330"/>
      <c r="D65" s="330"/>
      <c r="E65" s="330"/>
      <c r="F65" s="330"/>
      <c r="G65" s="330"/>
      <c r="H65" s="330" t="s">
        <v>322</v>
      </c>
      <c r="I65" s="330"/>
      <c r="J65" s="330"/>
      <c r="K65" s="330"/>
      <c r="L65" s="330"/>
      <c r="M65" s="330"/>
      <c r="N65" s="330"/>
      <c r="O65" s="331" t="s">
        <v>5</v>
      </c>
      <c r="P65" s="331"/>
      <c r="Q65" s="331">
        <v>1</v>
      </c>
      <c r="R65" s="325"/>
      <c r="S65" s="10">
        <v>17</v>
      </c>
      <c r="T65" s="322"/>
      <c r="U65" s="323"/>
      <c r="V65" s="323"/>
      <c r="W65" s="323"/>
      <c r="X65" s="323"/>
      <c r="Y65" s="324"/>
      <c r="Z65" s="322"/>
      <c r="AA65" s="323"/>
      <c r="AB65" s="323"/>
      <c r="AC65" s="323"/>
      <c r="AD65" s="323"/>
      <c r="AE65" s="323"/>
      <c r="AF65" s="324"/>
      <c r="AG65" s="325"/>
      <c r="AH65" s="326"/>
      <c r="AI65" s="325"/>
      <c r="AJ65" s="326"/>
    </row>
    <row r="66" spans="1:36" s="20" customFormat="1">
      <c r="A66" s="15">
        <v>6</v>
      </c>
      <c r="B66" s="330" t="s">
        <v>323</v>
      </c>
      <c r="C66" s="330"/>
      <c r="D66" s="330"/>
      <c r="E66" s="330"/>
      <c r="F66" s="330"/>
      <c r="G66" s="330"/>
      <c r="H66" s="330" t="s">
        <v>324</v>
      </c>
      <c r="I66" s="330"/>
      <c r="J66" s="330"/>
      <c r="K66" s="330"/>
      <c r="L66" s="330"/>
      <c r="M66" s="330"/>
      <c r="N66" s="330"/>
      <c r="O66" s="331" t="s">
        <v>5</v>
      </c>
      <c r="P66" s="331"/>
      <c r="Q66" s="331">
        <v>2</v>
      </c>
      <c r="R66" s="325"/>
      <c r="S66" s="10">
        <v>18</v>
      </c>
      <c r="T66" s="322"/>
      <c r="U66" s="323"/>
      <c r="V66" s="323"/>
      <c r="W66" s="323"/>
      <c r="X66" s="323"/>
      <c r="Y66" s="324"/>
      <c r="Z66" s="322"/>
      <c r="AA66" s="323"/>
      <c r="AB66" s="323"/>
      <c r="AC66" s="323"/>
      <c r="AD66" s="323"/>
      <c r="AE66" s="323"/>
      <c r="AF66" s="324"/>
      <c r="AG66" s="325"/>
      <c r="AH66" s="326"/>
      <c r="AI66" s="325"/>
      <c r="AJ66" s="326"/>
    </row>
    <row r="67" spans="1:36" s="20" customFormat="1">
      <c r="A67" s="15">
        <v>7</v>
      </c>
      <c r="B67" s="330" t="s">
        <v>325</v>
      </c>
      <c r="C67" s="330"/>
      <c r="D67" s="330"/>
      <c r="E67" s="330"/>
      <c r="F67" s="330"/>
      <c r="G67" s="330"/>
      <c r="H67" s="330" t="s">
        <v>326</v>
      </c>
      <c r="I67" s="330"/>
      <c r="J67" s="330"/>
      <c r="K67" s="330"/>
      <c r="L67" s="330"/>
      <c r="M67" s="330"/>
      <c r="N67" s="330"/>
      <c r="O67" s="331" t="s">
        <v>5</v>
      </c>
      <c r="P67" s="331"/>
      <c r="Q67" s="331">
        <v>2</v>
      </c>
      <c r="R67" s="325"/>
      <c r="S67" s="10">
        <v>19</v>
      </c>
      <c r="T67" s="322"/>
      <c r="U67" s="323"/>
      <c r="V67" s="323"/>
      <c r="W67" s="323"/>
      <c r="X67" s="323"/>
      <c r="Y67" s="324"/>
      <c r="Z67" s="322"/>
      <c r="AA67" s="323"/>
      <c r="AB67" s="323"/>
      <c r="AC67" s="323"/>
      <c r="AD67" s="323"/>
      <c r="AE67" s="323"/>
      <c r="AF67" s="324"/>
      <c r="AG67" s="325"/>
      <c r="AH67" s="326"/>
      <c r="AI67" s="325"/>
      <c r="AJ67" s="326"/>
    </row>
    <row r="68" spans="1:36" s="20" customFormat="1">
      <c r="A68" s="15">
        <v>8</v>
      </c>
      <c r="B68" s="330" t="s">
        <v>222</v>
      </c>
      <c r="C68" s="330"/>
      <c r="D68" s="330"/>
      <c r="E68" s="330"/>
      <c r="F68" s="330"/>
      <c r="G68" s="330"/>
      <c r="H68" s="330" t="s">
        <v>223</v>
      </c>
      <c r="I68" s="330"/>
      <c r="J68" s="330"/>
      <c r="K68" s="330"/>
      <c r="L68" s="330"/>
      <c r="M68" s="330"/>
      <c r="N68" s="330"/>
      <c r="O68" s="331" t="s">
        <v>5</v>
      </c>
      <c r="P68" s="331"/>
      <c r="Q68" s="331">
        <v>9</v>
      </c>
      <c r="R68" s="325"/>
      <c r="S68" s="10">
        <v>20</v>
      </c>
      <c r="T68" s="322"/>
      <c r="U68" s="323"/>
      <c r="V68" s="323"/>
      <c r="W68" s="323"/>
      <c r="X68" s="323"/>
      <c r="Y68" s="324"/>
      <c r="Z68" s="322"/>
      <c r="AA68" s="323"/>
      <c r="AB68" s="323"/>
      <c r="AC68" s="323"/>
      <c r="AD68" s="323"/>
      <c r="AE68" s="323"/>
      <c r="AF68" s="324"/>
      <c r="AG68" s="325"/>
      <c r="AH68" s="326"/>
      <c r="AI68" s="325"/>
      <c r="AJ68" s="326"/>
    </row>
    <row r="69" spans="1:36" s="20" customFormat="1">
      <c r="A69" s="15">
        <v>9</v>
      </c>
      <c r="B69" s="330" t="s">
        <v>327</v>
      </c>
      <c r="C69" s="330"/>
      <c r="D69" s="330"/>
      <c r="E69" s="330"/>
      <c r="F69" s="330"/>
      <c r="G69" s="330"/>
      <c r="H69" s="330" t="s">
        <v>225</v>
      </c>
      <c r="I69" s="330"/>
      <c r="J69" s="330"/>
      <c r="K69" s="330"/>
      <c r="L69" s="330"/>
      <c r="M69" s="330"/>
      <c r="N69" s="330"/>
      <c r="O69" s="331" t="s">
        <v>5</v>
      </c>
      <c r="P69" s="331"/>
      <c r="Q69" s="331">
        <v>9</v>
      </c>
      <c r="R69" s="325"/>
      <c r="S69" s="10">
        <v>21</v>
      </c>
      <c r="T69" s="322"/>
      <c r="U69" s="323"/>
      <c r="V69" s="323"/>
      <c r="W69" s="323"/>
      <c r="X69" s="323"/>
      <c r="Y69" s="324"/>
      <c r="Z69" s="322"/>
      <c r="AA69" s="323"/>
      <c r="AB69" s="323"/>
      <c r="AC69" s="323"/>
      <c r="AD69" s="323"/>
      <c r="AE69" s="323"/>
      <c r="AF69" s="324"/>
      <c r="AG69" s="325"/>
      <c r="AH69" s="326"/>
      <c r="AI69" s="325"/>
      <c r="AJ69" s="326"/>
    </row>
    <row r="70" spans="1:36" s="20" customFormat="1">
      <c r="A70" s="15">
        <v>10</v>
      </c>
      <c r="B70" s="330"/>
      <c r="C70" s="330"/>
      <c r="D70" s="33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1"/>
      <c r="P70" s="331"/>
      <c r="Q70" s="331"/>
      <c r="R70" s="332"/>
    </row>
    <row r="71" spans="1:36" s="20" customFormat="1">
      <c r="A71" s="15">
        <v>11</v>
      </c>
      <c r="B71" s="330"/>
      <c r="C71" s="330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1"/>
      <c r="P71" s="331"/>
      <c r="Q71" s="331"/>
      <c r="R71" s="332"/>
    </row>
    <row r="72" spans="1:36" s="20" customFormat="1" ht="13.5" thickBot="1">
      <c r="A72" s="12">
        <v>12</v>
      </c>
      <c r="B72" s="327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8"/>
      <c r="P72" s="328"/>
      <c r="Q72" s="328"/>
      <c r="R72" s="329"/>
    </row>
    <row r="74" spans="1:36" ht="13.5" thickBot="1">
      <c r="A74" s="330"/>
      <c r="B74" s="330"/>
      <c r="C74" s="330"/>
      <c r="D74" s="330"/>
      <c r="E74" s="330"/>
      <c r="F74" s="330"/>
      <c r="G74" s="330"/>
      <c r="H74" s="330"/>
      <c r="I74" s="330"/>
      <c r="J74" s="330"/>
      <c r="K74" s="330"/>
      <c r="L74" s="330"/>
      <c r="M74" s="330"/>
      <c r="N74" s="331"/>
      <c r="O74" s="331"/>
      <c r="P74" s="331"/>
      <c r="Q74" s="325"/>
    </row>
    <row r="75" spans="1:36">
      <c r="B75" s="337" t="s">
        <v>71</v>
      </c>
      <c r="C75" s="337"/>
      <c r="D75" s="337"/>
      <c r="E75" s="337"/>
      <c r="F75" s="337"/>
      <c r="G75" s="337"/>
      <c r="H75" s="338" t="s">
        <v>279</v>
      </c>
      <c r="I75" s="338"/>
      <c r="J75" s="338"/>
      <c r="K75" s="338"/>
      <c r="L75" s="338"/>
      <c r="M75" s="338"/>
      <c r="N75" s="338"/>
      <c r="O75" s="338"/>
      <c r="P75" s="338"/>
      <c r="Q75" s="338" t="s">
        <v>5</v>
      </c>
      <c r="R75" s="338"/>
      <c r="S75" s="338">
        <v>18</v>
      </c>
      <c r="T75" s="359"/>
    </row>
    <row r="76" spans="1:36">
      <c r="B76" s="330" t="s">
        <v>59</v>
      </c>
      <c r="C76" s="330"/>
      <c r="D76" s="330"/>
      <c r="E76" s="330"/>
      <c r="F76" s="330"/>
      <c r="G76" s="330"/>
      <c r="H76" s="330" t="s">
        <v>280</v>
      </c>
      <c r="I76" s="330"/>
      <c r="J76" s="330"/>
      <c r="K76" s="330"/>
      <c r="L76" s="330"/>
      <c r="M76" s="330"/>
      <c r="N76" s="330"/>
      <c r="O76" s="330"/>
      <c r="P76" s="330"/>
      <c r="Q76" s="331" t="s">
        <v>5</v>
      </c>
      <c r="R76" s="331"/>
      <c r="S76" s="331">
        <v>18</v>
      </c>
      <c r="T76" s="332"/>
    </row>
  </sheetData>
  <mergeCells count="159">
    <mergeCell ref="A74:F74"/>
    <mergeCell ref="G74:M74"/>
    <mergeCell ref="N74:O74"/>
    <mergeCell ref="P74:Q74"/>
    <mergeCell ref="Q69:R69"/>
    <mergeCell ref="B76:G76"/>
    <mergeCell ref="H76:P76"/>
    <mergeCell ref="Q76:R76"/>
    <mergeCell ref="S76:T76"/>
    <mergeCell ref="B75:G75"/>
    <mergeCell ref="H75:P75"/>
    <mergeCell ref="Q75:R75"/>
    <mergeCell ref="S75:T75"/>
    <mergeCell ref="O71:P71"/>
    <mergeCell ref="B69:G69"/>
    <mergeCell ref="H69:N69"/>
    <mergeCell ref="O69:P69"/>
    <mergeCell ref="T69:Y69"/>
    <mergeCell ref="Z69:AF69"/>
    <mergeCell ref="AG69:AH69"/>
    <mergeCell ref="Q72:R72"/>
    <mergeCell ref="B71:G71"/>
    <mergeCell ref="H71:N71"/>
    <mergeCell ref="Q71:R71"/>
    <mergeCell ref="B70:G70"/>
    <mergeCell ref="H70:N70"/>
    <mergeCell ref="O70:P70"/>
    <mergeCell ref="Q70:R70"/>
    <mergeCell ref="B72:G72"/>
    <mergeCell ref="H72:N72"/>
    <mergeCell ref="O72:P72"/>
    <mergeCell ref="AI69:AJ69"/>
    <mergeCell ref="O39:O40"/>
    <mergeCell ref="K40:L40"/>
    <mergeCell ref="AI50:AJ50"/>
    <mergeCell ref="AG67:AH67"/>
    <mergeCell ref="AI67:AJ67"/>
    <mergeCell ref="AI68:AJ68"/>
    <mergeCell ref="AG68:AH68"/>
    <mergeCell ref="AG65:AH65"/>
    <mergeCell ref="AI65:AJ65"/>
    <mergeCell ref="B67:G67"/>
    <mergeCell ref="H67:N67"/>
    <mergeCell ref="O67:P67"/>
    <mergeCell ref="Q67:R67"/>
    <mergeCell ref="T67:Y67"/>
    <mergeCell ref="Z67:AF67"/>
    <mergeCell ref="B68:G68"/>
    <mergeCell ref="H68:N68"/>
    <mergeCell ref="O68:P68"/>
    <mergeCell ref="Q68:R68"/>
    <mergeCell ref="T68:Y68"/>
    <mergeCell ref="Z68:AF68"/>
    <mergeCell ref="AG66:AH66"/>
    <mergeCell ref="AI66:AJ66"/>
    <mergeCell ref="B65:G65"/>
    <mergeCell ref="H65:N65"/>
    <mergeCell ref="O65:P65"/>
    <mergeCell ref="Q65:R65"/>
    <mergeCell ref="T65:Y65"/>
    <mergeCell ref="Z65:AF65"/>
    <mergeCell ref="B66:G66"/>
    <mergeCell ref="H66:N66"/>
    <mergeCell ref="O66:P66"/>
    <mergeCell ref="Q66:R66"/>
    <mergeCell ref="T66:Y66"/>
    <mergeCell ref="Z66:AF66"/>
    <mergeCell ref="B63:G63"/>
    <mergeCell ref="H63:N63"/>
    <mergeCell ref="O63:P63"/>
    <mergeCell ref="Q63:R63"/>
    <mergeCell ref="T63:Y63"/>
    <mergeCell ref="Z63:AF63"/>
    <mergeCell ref="AG63:AH63"/>
    <mergeCell ref="AI63:AJ63"/>
    <mergeCell ref="B64:G64"/>
    <mergeCell ref="H64:N64"/>
    <mergeCell ref="O64:P64"/>
    <mergeCell ref="Q64:R64"/>
    <mergeCell ref="T64:Y64"/>
    <mergeCell ref="Z64:AF64"/>
    <mergeCell ref="AG64:AH64"/>
    <mergeCell ref="AI64:AJ64"/>
    <mergeCell ref="B61:G61"/>
    <mergeCell ref="H61:N61"/>
    <mergeCell ref="O61:P61"/>
    <mergeCell ref="Q61:R61"/>
    <mergeCell ref="T61:Y61"/>
    <mergeCell ref="Z61:AF61"/>
    <mergeCell ref="AG61:AH61"/>
    <mergeCell ref="AI61:AJ61"/>
    <mergeCell ref="B62:G62"/>
    <mergeCell ref="H62:N62"/>
    <mergeCell ref="O62:P62"/>
    <mergeCell ref="Q62:R62"/>
    <mergeCell ref="T62:Y62"/>
    <mergeCell ref="Z62:AF62"/>
    <mergeCell ref="AG62:AH62"/>
    <mergeCell ref="AI62:AJ62"/>
    <mergeCell ref="AI59:AJ59"/>
    <mergeCell ref="B60:G60"/>
    <mergeCell ref="H60:N60"/>
    <mergeCell ref="O60:P60"/>
    <mergeCell ref="Q60:R60"/>
    <mergeCell ref="T60:Y60"/>
    <mergeCell ref="Z60:AF60"/>
    <mergeCell ref="AG60:AH60"/>
    <mergeCell ref="AI60:AJ60"/>
    <mergeCell ref="A59:R59"/>
    <mergeCell ref="H7:K8"/>
    <mergeCell ref="AC2:AF3"/>
    <mergeCell ref="AC4:AF5"/>
    <mergeCell ref="H5:K6"/>
    <mergeCell ref="N3:P4"/>
    <mergeCell ref="F1:AB2"/>
    <mergeCell ref="T59:Y59"/>
    <mergeCell ref="Z59:AF59"/>
    <mergeCell ref="AG59:AH59"/>
    <mergeCell ref="W54:X54"/>
    <mergeCell ref="S57:T57"/>
    <mergeCell ref="V56:W56"/>
    <mergeCell ref="O30:O31"/>
    <mergeCell ref="U22:V22"/>
    <mergeCell ref="V16:W16"/>
    <mergeCell ref="AC21:AD22"/>
    <mergeCell ref="AD19:AE20"/>
    <mergeCell ref="X27:Y27"/>
    <mergeCell ref="AH20:AI20"/>
    <mergeCell ref="B18:B19"/>
    <mergeCell ref="A27:A29"/>
    <mergeCell ref="S21:T21"/>
    <mergeCell ref="C26:C27"/>
    <mergeCell ref="L26:N27"/>
    <mergeCell ref="D28:D29"/>
    <mergeCell ref="O24:P24"/>
    <mergeCell ref="B13:B14"/>
    <mergeCell ref="O54:P54"/>
    <mergeCell ref="AA55:AB55"/>
    <mergeCell ref="AJ40:AJ41"/>
    <mergeCell ref="AH38:AH39"/>
    <mergeCell ref="AH43:AH44"/>
    <mergeCell ref="R40:R41"/>
    <mergeCell ref="AG39:AG40"/>
    <mergeCell ref="AI39:AI40"/>
    <mergeCell ref="W53:X53"/>
    <mergeCell ref="AA53:AB53"/>
    <mergeCell ref="J53:K53"/>
    <mergeCell ref="E30:E31"/>
    <mergeCell ref="D12:D13"/>
    <mergeCell ref="F37:G37"/>
    <mergeCell ref="D39:D40"/>
    <mergeCell ref="R32:S32"/>
    <mergeCell ref="S30:T30"/>
    <mergeCell ref="U26:U27"/>
    <mergeCell ref="Z31:AA31"/>
    <mergeCell ref="AF29:AG29"/>
    <mergeCell ref="AD23:AE23"/>
    <mergeCell ref="X13:Y13"/>
    <mergeCell ref="AH23:AJ24"/>
  </mergeCells>
  <phoneticPr fontId="0" type="noConversion"/>
  <pageMargins left="0.16" right="0.14000000000000001" top="0.44" bottom="0.61" header="0.3" footer="0.52"/>
  <pageSetup paperSize="9" scale="99" orientation="portrait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38"/>
  <sheetViews>
    <sheetView topLeftCell="A19" zoomScaleNormal="100" workbookViewId="0">
      <selection activeCell="O47" sqref="O47"/>
    </sheetView>
  </sheetViews>
  <sheetFormatPr defaultColWidth="2.7109375" defaultRowHeight="12.75"/>
  <sheetData>
    <row r="1" spans="3:31" ht="12.75" customHeight="1">
      <c r="F1" s="357" t="s">
        <v>237</v>
      </c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80"/>
      <c r="AB1" s="80"/>
    </row>
    <row r="2" spans="3:31" ht="12.75" customHeight="1"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80"/>
      <c r="AB2" s="80"/>
    </row>
    <row r="3" spans="3:31" ht="12.75" customHeight="1"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3:31" ht="12.75" customHeight="1"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3:31" ht="12.75" customHeight="1">
      <c r="F5" s="80"/>
      <c r="G5" s="80"/>
      <c r="H5" s="80"/>
      <c r="I5" s="80"/>
      <c r="J5" s="80"/>
      <c r="K5" s="80"/>
      <c r="L5" s="80"/>
      <c r="M5" s="80"/>
      <c r="N5" s="80"/>
      <c r="O5" s="80"/>
      <c r="P5" s="360">
        <v>3.4</v>
      </c>
      <c r="Q5" s="36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7" spans="3:31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3:31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3:31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3:31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308">
        <f>24*0.13</f>
        <v>3.12</v>
      </c>
      <c r="AA10" s="20"/>
      <c r="AB10" s="20"/>
      <c r="AC10" s="20"/>
      <c r="AD10" s="20"/>
      <c r="AE10" s="20"/>
    </row>
    <row r="11" spans="3:31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308"/>
      <c r="AA11" s="20"/>
      <c r="AB11" s="20"/>
      <c r="AC11" s="20"/>
      <c r="AD11" s="20"/>
      <c r="AE11" s="20"/>
    </row>
    <row r="12" spans="3:31" ht="12.75" customHeight="1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365" t="s">
        <v>238</v>
      </c>
      <c r="AA12" s="20"/>
      <c r="AB12" s="20"/>
      <c r="AC12" s="20"/>
      <c r="AD12" s="20"/>
      <c r="AE12" s="20"/>
    </row>
    <row r="13" spans="3:31" ht="12.75" customHeight="1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365"/>
      <c r="AA13" s="20"/>
      <c r="AB13" s="20"/>
      <c r="AC13" s="20"/>
      <c r="AD13" s="20"/>
      <c r="AE13" s="20"/>
    </row>
    <row r="14" spans="3:31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365"/>
      <c r="AA14" s="20"/>
      <c r="AB14" s="20"/>
      <c r="AC14" s="20"/>
      <c r="AD14" s="20"/>
      <c r="AE14" s="20"/>
    </row>
    <row r="15" spans="3:31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365"/>
      <c r="AA15" s="20"/>
      <c r="AB15" s="20"/>
      <c r="AC15" s="20"/>
      <c r="AD15" s="20"/>
      <c r="AE15" s="20"/>
    </row>
    <row r="16" spans="3:31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365"/>
      <c r="AA16" s="20"/>
      <c r="AB16" s="20"/>
      <c r="AC16" s="20"/>
      <c r="AD16" s="20"/>
      <c r="AE16" s="20"/>
    </row>
    <row r="17" spans="1:3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65"/>
      <c r="AA17" s="20"/>
      <c r="AB17" s="20"/>
      <c r="AC17" s="20"/>
      <c r="AD17" s="20"/>
      <c r="AE17" s="20"/>
    </row>
    <row r="18" spans="1:33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3"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77"/>
      <c r="AE19" s="77"/>
      <c r="AF19" s="2"/>
      <c r="AG19" s="2"/>
    </row>
    <row r="20" spans="1:33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77"/>
      <c r="AE20" s="77"/>
      <c r="AF20" s="2"/>
      <c r="AG20" s="2"/>
    </row>
    <row r="21" spans="1:33"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84"/>
      <c r="AE21" s="77"/>
    </row>
    <row r="22" spans="1:33">
      <c r="C22" s="20"/>
      <c r="D22" s="20"/>
      <c r="E22" s="20"/>
      <c r="F22" s="366">
        <v>1.53</v>
      </c>
      <c r="G22" s="366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84"/>
      <c r="AE22" s="20"/>
    </row>
    <row r="23" spans="1:33">
      <c r="C23" s="20"/>
      <c r="D23" s="20"/>
      <c r="E23" s="20"/>
      <c r="F23" s="366"/>
      <c r="G23" s="366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84"/>
      <c r="AE23" s="20"/>
    </row>
    <row r="24" spans="1:33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84"/>
      <c r="AE24" s="20"/>
    </row>
    <row r="25" spans="1:33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84"/>
      <c r="AE25" s="20"/>
    </row>
    <row r="26" spans="1:33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3">
      <c r="A27" s="362">
        <f>13*0.13</f>
        <v>1.69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3">
      <c r="A28" s="362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3">
      <c r="A29" s="364" t="s">
        <v>239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3">
      <c r="A30" s="364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363">
        <v>1.2</v>
      </c>
    </row>
    <row r="31" spans="1:33">
      <c r="A31" s="36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363"/>
    </row>
    <row r="32" spans="1:33">
      <c r="A32" s="364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3">
      <c r="A33" s="364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3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3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3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1:33" ht="15.75">
      <c r="B37" s="83"/>
      <c r="C37" s="83"/>
      <c r="D37" s="360">
        <v>1.05</v>
      </c>
      <c r="E37" s="360"/>
      <c r="F37" s="83"/>
      <c r="G37" s="83"/>
      <c r="H37" s="83"/>
      <c r="I37" s="83"/>
      <c r="J37" s="83"/>
      <c r="K37" s="83"/>
      <c r="L37" s="83" t="s">
        <v>235</v>
      </c>
      <c r="M37" s="361">
        <f>(O38-7*0.1)/9</f>
        <v>0.47777777777777775</v>
      </c>
      <c r="N37" s="361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360">
        <v>1.05</v>
      </c>
      <c r="AC37" s="360"/>
      <c r="AD37" s="83"/>
      <c r="AE37" s="83"/>
      <c r="AF37" s="83"/>
      <c r="AG37" s="83"/>
    </row>
    <row r="38" spans="1:33" ht="15.75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360">
        <v>5</v>
      </c>
      <c r="P38" s="360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</row>
  </sheetData>
  <mergeCells count="12">
    <mergeCell ref="F1:Z2"/>
    <mergeCell ref="Z10:Z11"/>
    <mergeCell ref="P5:Q5"/>
    <mergeCell ref="A29:A33"/>
    <mergeCell ref="Z12:Z16"/>
    <mergeCell ref="F22:G23"/>
    <mergeCell ref="O38:P38"/>
    <mergeCell ref="M37:N37"/>
    <mergeCell ref="A27:A28"/>
    <mergeCell ref="AF30:AF31"/>
    <mergeCell ref="D37:E37"/>
    <mergeCell ref="AB37:AC37"/>
  </mergeCells>
  <phoneticPr fontId="0" type="noConversion"/>
  <pageMargins left="0.75" right="0.75" top="1" bottom="1" header="0.5" footer="0.5"/>
  <pageSetup paperSize="9" scale="96" orientation="portrait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F6:AJ73"/>
  <sheetViews>
    <sheetView topLeftCell="B43" workbookViewId="0">
      <selection activeCell="V86" sqref="V86"/>
    </sheetView>
  </sheetViews>
  <sheetFormatPr defaultColWidth="2.7109375" defaultRowHeight="12.75"/>
  <sheetData>
    <row r="6" spans="16:17">
      <c r="P6" s="350">
        <v>8</v>
      </c>
      <c r="Q6" s="350"/>
    </row>
    <row r="20" spans="15:36">
      <c r="AJ20" s="369">
        <v>6.1</v>
      </c>
    </row>
    <row r="21" spans="15:36">
      <c r="AJ21" s="369"/>
    </row>
    <row r="25" spans="15:36">
      <c r="AB25" s="370">
        <f>SQRT(0.76*0.76+2.9*2.9)</f>
        <v>2.9979326209906723</v>
      </c>
      <c r="AC25" s="370"/>
    </row>
    <row r="26" spans="15:36">
      <c r="AB26" s="370"/>
      <c r="AC26" s="370"/>
    </row>
    <row r="27" spans="15:36">
      <c r="AI27" s="371">
        <v>2.95</v>
      </c>
    </row>
    <row r="28" spans="15:36">
      <c r="O28" s="372">
        <f>SQRT(0.76*0.76+1.6*1.6)</f>
        <v>1.7713271860387625</v>
      </c>
      <c r="P28" s="372"/>
      <c r="AI28" s="371"/>
    </row>
    <row r="29" spans="15:36">
      <c r="O29" s="372"/>
      <c r="P29" s="372"/>
    </row>
    <row r="38" spans="15:21">
      <c r="Q38" s="371">
        <v>0.76</v>
      </c>
    </row>
    <row r="39" spans="15:21">
      <c r="Q39" s="371"/>
    </row>
    <row r="40" spans="15:21">
      <c r="Q40" s="371"/>
    </row>
    <row r="41" spans="15:21">
      <c r="T41" s="350"/>
      <c r="U41" s="350"/>
    </row>
    <row r="42" spans="15:21">
      <c r="Q42" s="358">
        <v>0.4</v>
      </c>
      <c r="R42" s="358"/>
    </row>
    <row r="43" spans="15:21" ht="12.75" customHeight="1">
      <c r="O43" s="371">
        <v>1.26</v>
      </c>
    </row>
    <row r="44" spans="15:21">
      <c r="O44" s="371"/>
      <c r="Q44" s="358">
        <v>0.8</v>
      </c>
      <c r="R44" s="358"/>
    </row>
    <row r="45" spans="15:21">
      <c r="O45" s="163"/>
    </row>
    <row r="55" spans="6:29">
      <c r="J55" s="350" t="s">
        <v>309</v>
      </c>
      <c r="K55" s="350"/>
      <c r="T55" s="350" t="s">
        <v>310</v>
      </c>
      <c r="U55" s="350"/>
    </row>
    <row r="56" spans="6:29">
      <c r="M56" s="350">
        <v>5.2</v>
      </c>
      <c r="N56" s="350"/>
      <c r="AB56" s="350">
        <v>1.9</v>
      </c>
      <c r="AC56" s="350"/>
    </row>
    <row r="57" spans="6:29">
      <c r="Q57" s="350">
        <v>7.1</v>
      </c>
      <c r="R57" s="350"/>
    </row>
    <row r="62" spans="6:29" ht="13.5" thickBot="1"/>
    <row r="63" spans="6:29">
      <c r="F63" s="334" t="s">
        <v>311</v>
      </c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5"/>
      <c r="T63" s="335"/>
      <c r="U63" s="335"/>
      <c r="V63" s="335"/>
      <c r="W63" s="335"/>
      <c r="X63" s="335"/>
      <c r="Y63" s="367"/>
    </row>
    <row r="64" spans="6:29" ht="16.5" thickBot="1">
      <c r="F64" s="66" t="s">
        <v>171</v>
      </c>
      <c r="G64" s="342" t="s">
        <v>168</v>
      </c>
      <c r="H64" s="342"/>
      <c r="I64" s="342"/>
      <c r="J64" s="342"/>
      <c r="K64" s="342"/>
      <c r="L64" s="342"/>
      <c r="M64" s="342" t="s">
        <v>170</v>
      </c>
      <c r="N64" s="342"/>
      <c r="O64" s="342"/>
      <c r="P64" s="342"/>
      <c r="Q64" s="342"/>
      <c r="R64" s="342"/>
      <c r="S64" s="342"/>
      <c r="T64" s="342"/>
      <c r="U64" s="342"/>
      <c r="V64" s="342" t="s">
        <v>169</v>
      </c>
      <c r="W64" s="342"/>
      <c r="X64" s="342" t="s">
        <v>160</v>
      </c>
      <c r="Y64" s="368"/>
    </row>
    <row r="65" spans="6:25">
      <c r="F65" s="64">
        <v>1</v>
      </c>
      <c r="G65" s="337" t="s">
        <v>314</v>
      </c>
      <c r="H65" s="337"/>
      <c r="I65" s="337"/>
      <c r="J65" s="337"/>
      <c r="K65" s="337"/>
      <c r="L65" s="337"/>
      <c r="M65" s="330" t="s">
        <v>315</v>
      </c>
      <c r="N65" s="330"/>
      <c r="O65" s="330"/>
      <c r="P65" s="330"/>
      <c r="Q65" s="330"/>
      <c r="R65" s="330"/>
      <c r="S65" s="330"/>
      <c r="T65" s="330"/>
      <c r="U65" s="330"/>
      <c r="V65" s="338" t="s">
        <v>5</v>
      </c>
      <c r="W65" s="338"/>
      <c r="X65" s="338">
        <v>18</v>
      </c>
      <c r="Y65" s="359"/>
    </row>
    <row r="66" spans="6:25">
      <c r="F66" s="15">
        <v>2</v>
      </c>
      <c r="G66" s="330" t="s">
        <v>59</v>
      </c>
      <c r="H66" s="330"/>
      <c r="I66" s="330"/>
      <c r="J66" s="330"/>
      <c r="K66" s="330"/>
      <c r="L66" s="330"/>
      <c r="M66" s="330" t="s">
        <v>280</v>
      </c>
      <c r="N66" s="330"/>
      <c r="O66" s="330"/>
      <c r="P66" s="330"/>
      <c r="Q66" s="330"/>
      <c r="R66" s="330"/>
      <c r="S66" s="330"/>
      <c r="T66" s="330"/>
      <c r="U66" s="330"/>
      <c r="V66" s="331" t="s">
        <v>5</v>
      </c>
      <c r="W66" s="331"/>
      <c r="X66" s="331">
        <v>18</v>
      </c>
      <c r="Y66" s="332"/>
    </row>
    <row r="67" spans="6:25">
      <c r="F67" s="15">
        <v>3</v>
      </c>
      <c r="G67" s="330" t="s">
        <v>281</v>
      </c>
      <c r="H67" s="330"/>
      <c r="I67" s="330"/>
      <c r="J67" s="330"/>
      <c r="K67" s="330"/>
      <c r="L67" s="330"/>
      <c r="M67" s="330" t="s">
        <v>283</v>
      </c>
      <c r="N67" s="330"/>
      <c r="O67" s="330"/>
      <c r="P67" s="330"/>
      <c r="Q67" s="330"/>
      <c r="R67" s="330"/>
      <c r="S67" s="330"/>
      <c r="T67" s="330"/>
      <c r="U67" s="330"/>
      <c r="V67" s="331" t="s">
        <v>5</v>
      </c>
      <c r="W67" s="331"/>
      <c r="X67" s="331">
        <v>12</v>
      </c>
      <c r="Y67" s="332"/>
    </row>
    <row r="68" spans="6:25">
      <c r="F68" s="15">
        <v>4</v>
      </c>
      <c r="G68" s="330" t="s">
        <v>281</v>
      </c>
      <c r="H68" s="330"/>
      <c r="I68" s="330"/>
      <c r="J68" s="330"/>
      <c r="K68" s="330"/>
      <c r="L68" s="330"/>
      <c r="M68" s="330" t="s">
        <v>282</v>
      </c>
      <c r="N68" s="330"/>
      <c r="O68" s="330"/>
      <c r="P68" s="330"/>
      <c r="Q68" s="330"/>
      <c r="R68" s="330"/>
      <c r="S68" s="330"/>
      <c r="T68" s="330"/>
      <c r="U68" s="330"/>
      <c r="V68" s="331" t="s">
        <v>5</v>
      </c>
      <c r="W68" s="331"/>
      <c r="X68" s="331">
        <v>4</v>
      </c>
      <c r="Y68" s="332"/>
    </row>
    <row r="69" spans="6:25">
      <c r="F69" s="15">
        <v>5</v>
      </c>
      <c r="G69" s="330" t="s">
        <v>67</v>
      </c>
      <c r="H69" s="330"/>
      <c r="I69" s="330"/>
      <c r="J69" s="330"/>
      <c r="K69" s="330"/>
      <c r="L69" s="330"/>
      <c r="M69" s="330" t="s">
        <v>284</v>
      </c>
      <c r="N69" s="330"/>
      <c r="O69" s="330"/>
      <c r="P69" s="330"/>
      <c r="Q69" s="330"/>
      <c r="R69" s="330"/>
      <c r="S69" s="330"/>
      <c r="T69" s="330"/>
      <c r="U69" s="330"/>
      <c r="V69" s="331" t="s">
        <v>5</v>
      </c>
      <c r="W69" s="331"/>
      <c r="X69" s="331">
        <v>4</v>
      </c>
      <c r="Y69" s="332"/>
    </row>
    <row r="70" spans="6:25">
      <c r="F70" s="15">
        <v>6</v>
      </c>
      <c r="G70" s="330" t="s">
        <v>67</v>
      </c>
      <c r="H70" s="330"/>
      <c r="I70" s="330"/>
      <c r="J70" s="330"/>
      <c r="K70" s="330"/>
      <c r="L70" s="330"/>
      <c r="M70" s="330" t="s">
        <v>285</v>
      </c>
      <c r="N70" s="330"/>
      <c r="O70" s="330"/>
      <c r="P70" s="330"/>
      <c r="Q70" s="330"/>
      <c r="R70" s="330"/>
      <c r="S70" s="330"/>
      <c r="T70" s="330"/>
      <c r="U70" s="330"/>
      <c r="V70" s="331" t="s">
        <v>5</v>
      </c>
      <c r="W70" s="331"/>
      <c r="X70" s="331">
        <v>4</v>
      </c>
      <c r="Y70" s="332"/>
    </row>
    <row r="71" spans="6:25">
      <c r="F71" s="15">
        <v>7</v>
      </c>
      <c r="G71" s="330" t="s">
        <v>67</v>
      </c>
      <c r="H71" s="330"/>
      <c r="I71" s="330"/>
      <c r="J71" s="330"/>
      <c r="K71" s="330"/>
      <c r="L71" s="330"/>
      <c r="M71" s="330" t="s">
        <v>291</v>
      </c>
      <c r="N71" s="330"/>
      <c r="O71" s="330"/>
      <c r="P71" s="330"/>
      <c r="Q71" s="330"/>
      <c r="R71" s="330"/>
      <c r="S71" s="330"/>
      <c r="T71" s="330"/>
      <c r="U71" s="330"/>
      <c r="V71" s="331" t="s">
        <v>5</v>
      </c>
      <c r="W71" s="331"/>
      <c r="X71" s="331">
        <v>18</v>
      </c>
      <c r="Y71" s="332"/>
    </row>
    <row r="72" spans="6:25">
      <c r="F72" s="15">
        <v>8</v>
      </c>
      <c r="G72" s="330" t="s">
        <v>67</v>
      </c>
      <c r="H72" s="330"/>
      <c r="I72" s="330"/>
      <c r="J72" s="330"/>
      <c r="K72" s="330"/>
      <c r="L72" s="330"/>
      <c r="M72" s="330" t="s">
        <v>290</v>
      </c>
      <c r="N72" s="330"/>
      <c r="O72" s="330"/>
      <c r="P72" s="330"/>
      <c r="Q72" s="330"/>
      <c r="R72" s="330"/>
      <c r="S72" s="330"/>
      <c r="T72" s="330"/>
      <c r="U72" s="330"/>
      <c r="V72" s="331" t="s">
        <v>5</v>
      </c>
      <c r="W72" s="331"/>
      <c r="X72" s="331">
        <v>18</v>
      </c>
      <c r="Y72" s="332"/>
    </row>
    <row r="73" spans="6:25">
      <c r="F73" s="15">
        <v>9</v>
      </c>
      <c r="G73" s="330" t="s">
        <v>67</v>
      </c>
      <c r="H73" s="330"/>
      <c r="I73" s="330"/>
      <c r="J73" s="330"/>
      <c r="K73" s="330"/>
      <c r="L73" s="330"/>
      <c r="M73" s="330" t="s">
        <v>292</v>
      </c>
      <c r="N73" s="330"/>
      <c r="O73" s="330"/>
      <c r="P73" s="330"/>
      <c r="Q73" s="330"/>
      <c r="R73" s="330"/>
      <c r="S73" s="330"/>
      <c r="T73" s="330"/>
      <c r="U73" s="330"/>
      <c r="V73" s="331" t="s">
        <v>5</v>
      </c>
      <c r="W73" s="331"/>
      <c r="X73" s="331">
        <v>18</v>
      </c>
      <c r="Y73" s="332"/>
    </row>
  </sheetData>
  <mergeCells count="56">
    <mergeCell ref="J55:K55"/>
    <mergeCell ref="M56:N56"/>
    <mergeCell ref="AB56:AC56"/>
    <mergeCell ref="P6:Q6"/>
    <mergeCell ref="Q38:Q40"/>
    <mergeCell ref="Q42:R42"/>
    <mergeCell ref="O28:P29"/>
    <mergeCell ref="T41:U41"/>
    <mergeCell ref="O43:O44"/>
    <mergeCell ref="Q57:R57"/>
    <mergeCell ref="T55:U55"/>
    <mergeCell ref="AJ20:AJ21"/>
    <mergeCell ref="AB25:AC26"/>
    <mergeCell ref="AI27:AI28"/>
    <mergeCell ref="Q44:R44"/>
    <mergeCell ref="G65:L65"/>
    <mergeCell ref="M65:U65"/>
    <mergeCell ref="V65:W65"/>
    <mergeCell ref="X65:Y65"/>
    <mergeCell ref="F63:Y63"/>
    <mergeCell ref="G64:L64"/>
    <mergeCell ref="M64:U64"/>
    <mergeCell ref="V64:W64"/>
    <mergeCell ref="X64:Y64"/>
    <mergeCell ref="G67:L67"/>
    <mergeCell ref="M67:U67"/>
    <mergeCell ref="V67:W67"/>
    <mergeCell ref="X67:Y67"/>
    <mergeCell ref="G66:L66"/>
    <mergeCell ref="M66:U66"/>
    <mergeCell ref="V66:W66"/>
    <mergeCell ref="X66:Y66"/>
    <mergeCell ref="G69:L69"/>
    <mergeCell ref="M69:U69"/>
    <mergeCell ref="V69:W69"/>
    <mergeCell ref="X69:Y69"/>
    <mergeCell ref="G68:L68"/>
    <mergeCell ref="M68:U68"/>
    <mergeCell ref="V68:W68"/>
    <mergeCell ref="X68:Y68"/>
    <mergeCell ref="G71:L71"/>
    <mergeCell ref="M71:U71"/>
    <mergeCell ref="V71:W71"/>
    <mergeCell ref="X71:Y71"/>
    <mergeCell ref="G70:L70"/>
    <mergeCell ref="M70:U70"/>
    <mergeCell ref="V70:W70"/>
    <mergeCell ref="X70:Y70"/>
    <mergeCell ref="G73:L73"/>
    <mergeCell ref="M73:U73"/>
    <mergeCell ref="V73:W73"/>
    <mergeCell ref="X73:Y73"/>
    <mergeCell ref="G72:L72"/>
    <mergeCell ref="M72:U72"/>
    <mergeCell ref="V72:W72"/>
    <mergeCell ref="X72:Y72"/>
  </mergeCells>
  <phoneticPr fontId="0" type="noConversion"/>
  <pageMargins left="0.14000000000000001" right="0.23" top="0.5" bottom="0.49" header="0.28999999999999998" footer="0.24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AK79"/>
  <sheetViews>
    <sheetView topLeftCell="A47" workbookViewId="0">
      <selection activeCell="E62" sqref="E62:W63"/>
    </sheetView>
  </sheetViews>
  <sheetFormatPr defaultColWidth="2.7109375" defaultRowHeight="12.75"/>
  <sheetData>
    <row r="2" spans="6:34">
      <c r="F2" s="357" t="s">
        <v>276</v>
      </c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</row>
    <row r="3" spans="6:34"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</row>
    <row r="5" spans="6:34" ht="14.25">
      <c r="J5" s="152"/>
      <c r="K5" s="152"/>
      <c r="L5" s="152"/>
      <c r="M5" s="152"/>
      <c r="N5" s="152"/>
      <c r="O5" s="152"/>
      <c r="P5" s="373">
        <v>8</v>
      </c>
      <c r="Q5" s="373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</row>
    <row r="6" spans="6:34" ht="14.25">
      <c r="J6" s="152"/>
      <c r="K6" s="373">
        <v>5.66</v>
      </c>
      <c r="L6" s="373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373">
        <f>P5-K6</f>
        <v>2.34</v>
      </c>
      <c r="AF6" s="373"/>
      <c r="AG6" s="152"/>
    </row>
    <row r="7" spans="6:34" ht="14.25">
      <c r="J7" s="152"/>
      <c r="K7" s="373">
        <v>3.14</v>
      </c>
      <c r="L7" s="373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373">
        <f>P5-K7</f>
        <v>4.8599999999999994</v>
      </c>
      <c r="X7" s="373"/>
      <c r="Y7" s="152"/>
      <c r="Z7" s="152"/>
      <c r="AA7" s="152"/>
      <c r="AB7" s="152"/>
      <c r="AC7" s="152"/>
      <c r="AD7" s="152"/>
      <c r="AE7" s="152"/>
      <c r="AF7" s="152"/>
      <c r="AG7" s="152"/>
    </row>
    <row r="14" spans="6:34">
      <c r="Q14" s="378">
        <f>SQRT(2.52*2.52+3.56*3.56)</f>
        <v>4.3616510635308732</v>
      </c>
      <c r="R14" s="378"/>
    </row>
    <row r="15" spans="6:34">
      <c r="Q15" s="378"/>
      <c r="R15" s="378"/>
    </row>
    <row r="16" spans="6:34">
      <c r="AE16" s="378">
        <f>SQRT(2.52*2.52+3.53*3.53)</f>
        <v>4.3371995573180628</v>
      </c>
      <c r="AF16" s="378"/>
    </row>
    <row r="17" spans="1:37">
      <c r="AE17" s="378"/>
      <c r="AF17" s="378"/>
    </row>
    <row r="24" spans="1:37">
      <c r="A24" s="369">
        <v>6.1</v>
      </c>
      <c r="H24" s="374">
        <f>SQRT(0.76*0.76+2.9*2.9)</f>
        <v>2.9979326209906723</v>
      </c>
      <c r="I24" s="374"/>
    </row>
    <row r="25" spans="1:37">
      <c r="A25" s="369"/>
      <c r="H25" s="374"/>
      <c r="I25" s="374"/>
    </row>
    <row r="27" spans="1:37">
      <c r="B27" s="369">
        <v>2.95</v>
      </c>
    </row>
    <row r="28" spans="1:37">
      <c r="B28" s="369"/>
      <c r="U28" s="377">
        <f>SQRT(0.76*0.76+1.6*1.6)</f>
        <v>1.7713271860387625</v>
      </c>
      <c r="V28" s="377"/>
    </row>
    <row r="29" spans="1:37">
      <c r="U29" s="377"/>
      <c r="V29" s="377"/>
    </row>
    <row r="30" spans="1:37">
      <c r="AK30" s="379">
        <v>1.6</v>
      </c>
    </row>
    <row r="31" spans="1:37">
      <c r="AK31" s="379"/>
    </row>
    <row r="37" spans="4:35">
      <c r="G37" s="375" t="s">
        <v>278</v>
      </c>
      <c r="K37" s="375" t="s">
        <v>275</v>
      </c>
      <c r="L37" s="375" t="s">
        <v>274</v>
      </c>
      <c r="T37" s="375" t="s">
        <v>304</v>
      </c>
    </row>
    <row r="38" spans="4:35" ht="12.75" customHeight="1">
      <c r="G38" s="375"/>
      <c r="K38" s="375"/>
      <c r="L38" s="375"/>
      <c r="Q38" s="105"/>
      <c r="T38" s="375"/>
    </row>
    <row r="39" spans="4:35" ht="12.75" customHeight="1">
      <c r="G39" s="375"/>
      <c r="K39" s="375"/>
      <c r="L39" s="375"/>
      <c r="Q39" s="105"/>
      <c r="T39" s="375"/>
      <c r="AC39" s="376"/>
    </row>
    <row r="40" spans="4:35" ht="12.75" customHeight="1">
      <c r="G40" s="375"/>
      <c r="K40" s="375"/>
      <c r="L40" s="375"/>
      <c r="T40" s="375"/>
      <c r="AA40" s="369">
        <v>1.2</v>
      </c>
      <c r="AC40" s="376"/>
    </row>
    <row r="41" spans="4:35" ht="12.75" customHeight="1">
      <c r="D41" s="375" t="s">
        <v>298</v>
      </c>
      <c r="G41" s="375"/>
      <c r="K41" s="375"/>
      <c r="L41" s="375"/>
      <c r="T41" s="375"/>
      <c r="U41" s="94"/>
      <c r="AA41" s="369"/>
      <c r="AC41" s="105"/>
    </row>
    <row r="42" spans="4:35">
      <c r="D42" s="375"/>
      <c r="G42" s="375"/>
      <c r="K42" s="375"/>
      <c r="L42" s="375"/>
      <c r="T42" s="375"/>
      <c r="AI42" s="369">
        <v>0.6</v>
      </c>
    </row>
    <row r="43" spans="4:35">
      <c r="D43" s="375"/>
      <c r="G43" s="375"/>
      <c r="K43" s="375"/>
      <c r="L43" s="375"/>
      <c r="T43" s="375"/>
      <c r="AI43" s="369"/>
    </row>
    <row r="44" spans="4:35" ht="14.25">
      <c r="D44" s="375"/>
      <c r="G44" s="375"/>
      <c r="X44" s="350">
        <v>1</v>
      </c>
      <c r="Y44" s="350"/>
      <c r="Z44" s="153"/>
    </row>
    <row r="45" spans="4:35">
      <c r="D45" s="375"/>
      <c r="Y45" s="350"/>
      <c r="Z45" s="350"/>
    </row>
    <row r="46" spans="4:35">
      <c r="D46" s="375"/>
    </row>
    <row r="47" spans="4:35">
      <c r="D47" s="375"/>
      <c r="AI47" s="375" t="s">
        <v>277</v>
      </c>
    </row>
    <row r="48" spans="4:35">
      <c r="AI48" s="375"/>
    </row>
    <row r="49" spans="4:35">
      <c r="AI49" s="375"/>
    </row>
    <row r="50" spans="4:35">
      <c r="AI50" s="375"/>
    </row>
    <row r="51" spans="4:35">
      <c r="AI51" s="375"/>
    </row>
    <row r="52" spans="4:35">
      <c r="AI52" s="375"/>
    </row>
    <row r="53" spans="4:35">
      <c r="AI53" s="375"/>
    </row>
    <row r="55" spans="4:35">
      <c r="Q55" s="350"/>
      <c r="R55" s="350"/>
      <c r="Z55" s="350">
        <v>4.6399999999999997</v>
      </c>
      <c r="AA55" s="350"/>
    </row>
    <row r="56" spans="4:35">
      <c r="I56" s="350">
        <v>1.9</v>
      </c>
      <c r="J56" s="350"/>
      <c r="X56" s="350">
        <v>5.2</v>
      </c>
      <c r="Y56" s="350"/>
    </row>
    <row r="57" spans="4:35">
      <c r="S57" s="350">
        <v>7.1</v>
      </c>
      <c r="T57" s="350"/>
    </row>
    <row r="59" spans="4:35" ht="13.5" thickBot="1"/>
    <row r="60" spans="4:35">
      <c r="D60" s="334" t="s">
        <v>312</v>
      </c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67"/>
    </row>
    <row r="61" spans="4:35" ht="16.5" customHeight="1" thickBot="1">
      <c r="D61" s="66" t="s">
        <v>171</v>
      </c>
      <c r="E61" s="342" t="s">
        <v>168</v>
      </c>
      <c r="F61" s="342"/>
      <c r="G61" s="342"/>
      <c r="H61" s="342"/>
      <c r="I61" s="342"/>
      <c r="J61" s="342"/>
      <c r="K61" s="342" t="s">
        <v>170</v>
      </c>
      <c r="L61" s="342"/>
      <c r="M61" s="342"/>
      <c r="N61" s="342"/>
      <c r="O61" s="342"/>
      <c r="P61" s="342"/>
      <c r="Q61" s="342"/>
      <c r="R61" s="342"/>
      <c r="S61" s="342"/>
      <c r="T61" s="342" t="s">
        <v>169</v>
      </c>
      <c r="U61" s="342"/>
      <c r="V61" s="342" t="s">
        <v>160</v>
      </c>
      <c r="W61" s="368"/>
    </row>
    <row r="62" spans="4:35">
      <c r="D62" s="64">
        <v>1</v>
      </c>
      <c r="E62" s="337" t="s">
        <v>71</v>
      </c>
      <c r="F62" s="337"/>
      <c r="G62" s="337"/>
      <c r="H62" s="337"/>
      <c r="I62" s="337"/>
      <c r="J62" s="337"/>
      <c r="K62" s="338" t="s">
        <v>279</v>
      </c>
      <c r="L62" s="338"/>
      <c r="M62" s="338"/>
      <c r="N62" s="338"/>
      <c r="O62" s="338"/>
      <c r="P62" s="338"/>
      <c r="Q62" s="338"/>
      <c r="R62" s="338"/>
      <c r="S62" s="338"/>
      <c r="T62" s="338" t="s">
        <v>5</v>
      </c>
      <c r="U62" s="338"/>
      <c r="V62" s="338">
        <v>18</v>
      </c>
      <c r="W62" s="359"/>
    </row>
    <row r="63" spans="4:35">
      <c r="D63" s="15">
        <v>2</v>
      </c>
      <c r="E63" s="330" t="s">
        <v>59</v>
      </c>
      <c r="F63" s="330"/>
      <c r="G63" s="330"/>
      <c r="H63" s="330"/>
      <c r="I63" s="330"/>
      <c r="J63" s="330"/>
      <c r="K63" s="330" t="s">
        <v>280</v>
      </c>
      <c r="L63" s="330"/>
      <c r="M63" s="330"/>
      <c r="N63" s="330"/>
      <c r="O63" s="330"/>
      <c r="P63" s="330"/>
      <c r="Q63" s="330"/>
      <c r="R63" s="330"/>
      <c r="S63" s="330"/>
      <c r="T63" s="331" t="s">
        <v>5</v>
      </c>
      <c r="U63" s="331"/>
      <c r="V63" s="331">
        <v>18</v>
      </c>
      <c r="W63" s="332"/>
    </row>
    <row r="64" spans="4:35">
      <c r="D64" s="15">
        <v>3</v>
      </c>
      <c r="E64" s="330" t="s">
        <v>281</v>
      </c>
      <c r="F64" s="330"/>
      <c r="G64" s="330"/>
      <c r="H64" s="330"/>
      <c r="I64" s="330"/>
      <c r="J64" s="330"/>
      <c r="K64" s="330" t="s">
        <v>283</v>
      </c>
      <c r="L64" s="330"/>
      <c r="M64" s="330"/>
      <c r="N64" s="330"/>
      <c r="O64" s="330"/>
      <c r="P64" s="330"/>
      <c r="Q64" s="330"/>
      <c r="R64" s="330"/>
      <c r="S64" s="330"/>
      <c r="T64" s="331" t="s">
        <v>5</v>
      </c>
      <c r="U64" s="331"/>
      <c r="V64" s="331">
        <v>12</v>
      </c>
      <c r="W64" s="332"/>
    </row>
    <row r="65" spans="4:23">
      <c r="D65" s="15">
        <v>4</v>
      </c>
      <c r="E65" s="330" t="s">
        <v>281</v>
      </c>
      <c r="F65" s="330"/>
      <c r="G65" s="330"/>
      <c r="H65" s="330"/>
      <c r="I65" s="330"/>
      <c r="J65" s="330"/>
      <c r="K65" s="330" t="s">
        <v>282</v>
      </c>
      <c r="L65" s="330"/>
      <c r="M65" s="330"/>
      <c r="N65" s="330"/>
      <c r="O65" s="330"/>
      <c r="P65" s="330"/>
      <c r="Q65" s="330"/>
      <c r="R65" s="330"/>
      <c r="S65" s="330"/>
      <c r="T65" s="331" t="s">
        <v>5</v>
      </c>
      <c r="U65" s="331"/>
      <c r="V65" s="331">
        <v>4</v>
      </c>
      <c r="W65" s="332"/>
    </row>
    <row r="66" spans="4:23">
      <c r="D66" s="15">
        <v>5</v>
      </c>
      <c r="E66" s="330" t="s">
        <v>67</v>
      </c>
      <c r="F66" s="330"/>
      <c r="G66" s="330"/>
      <c r="H66" s="330"/>
      <c r="I66" s="330"/>
      <c r="J66" s="330"/>
      <c r="K66" s="330" t="s">
        <v>284</v>
      </c>
      <c r="L66" s="330"/>
      <c r="M66" s="330"/>
      <c r="N66" s="330"/>
      <c r="O66" s="330"/>
      <c r="P66" s="330"/>
      <c r="Q66" s="330"/>
      <c r="R66" s="330"/>
      <c r="S66" s="330"/>
      <c r="T66" s="331" t="s">
        <v>5</v>
      </c>
      <c r="U66" s="331"/>
      <c r="V66" s="331">
        <v>4</v>
      </c>
      <c r="W66" s="332"/>
    </row>
    <row r="67" spans="4:23">
      <c r="D67" s="15">
        <v>6</v>
      </c>
      <c r="E67" s="330" t="s">
        <v>67</v>
      </c>
      <c r="F67" s="330"/>
      <c r="G67" s="330"/>
      <c r="H67" s="330"/>
      <c r="I67" s="330"/>
      <c r="J67" s="330"/>
      <c r="K67" s="330" t="s">
        <v>285</v>
      </c>
      <c r="L67" s="330"/>
      <c r="M67" s="330"/>
      <c r="N67" s="330"/>
      <c r="O67" s="330"/>
      <c r="P67" s="330"/>
      <c r="Q67" s="330"/>
      <c r="R67" s="330"/>
      <c r="S67" s="330"/>
      <c r="T67" s="331" t="s">
        <v>5</v>
      </c>
      <c r="U67" s="331"/>
      <c r="V67" s="331">
        <v>4</v>
      </c>
      <c r="W67" s="332"/>
    </row>
    <row r="68" spans="4:23">
      <c r="D68" s="15">
        <v>7</v>
      </c>
      <c r="E68" s="330" t="s">
        <v>67</v>
      </c>
      <c r="F68" s="330"/>
      <c r="G68" s="330"/>
      <c r="H68" s="330"/>
      <c r="I68" s="330"/>
      <c r="J68" s="330"/>
      <c r="K68" s="330" t="s">
        <v>291</v>
      </c>
      <c r="L68" s="330"/>
      <c r="M68" s="330"/>
      <c r="N68" s="330"/>
      <c r="O68" s="330"/>
      <c r="P68" s="330"/>
      <c r="Q68" s="330"/>
      <c r="R68" s="330"/>
      <c r="S68" s="330"/>
      <c r="T68" s="331" t="s">
        <v>5</v>
      </c>
      <c r="U68" s="331"/>
      <c r="V68" s="331">
        <v>18</v>
      </c>
      <c r="W68" s="332"/>
    </row>
    <row r="69" spans="4:23">
      <c r="D69" s="15">
        <v>8</v>
      </c>
      <c r="E69" s="330" t="s">
        <v>67</v>
      </c>
      <c r="F69" s="330"/>
      <c r="G69" s="330"/>
      <c r="H69" s="330"/>
      <c r="I69" s="330"/>
      <c r="J69" s="330"/>
      <c r="K69" s="330" t="s">
        <v>290</v>
      </c>
      <c r="L69" s="330"/>
      <c r="M69" s="330"/>
      <c r="N69" s="330"/>
      <c r="O69" s="330"/>
      <c r="P69" s="330"/>
      <c r="Q69" s="330"/>
      <c r="R69" s="330"/>
      <c r="S69" s="330"/>
      <c r="T69" s="331" t="s">
        <v>5</v>
      </c>
      <c r="U69" s="331"/>
      <c r="V69" s="331">
        <v>18</v>
      </c>
      <c r="W69" s="332"/>
    </row>
    <row r="70" spans="4:23">
      <c r="D70" s="15">
        <v>9</v>
      </c>
      <c r="E70" s="330" t="s">
        <v>67</v>
      </c>
      <c r="F70" s="330"/>
      <c r="G70" s="330"/>
      <c r="H70" s="330"/>
      <c r="I70" s="330"/>
      <c r="J70" s="330"/>
      <c r="K70" s="330" t="s">
        <v>292</v>
      </c>
      <c r="L70" s="330"/>
      <c r="M70" s="330"/>
      <c r="N70" s="330"/>
      <c r="O70" s="330"/>
      <c r="P70" s="330"/>
      <c r="Q70" s="330"/>
      <c r="R70" s="330"/>
      <c r="S70" s="330"/>
      <c r="T70" s="331" t="s">
        <v>5</v>
      </c>
      <c r="U70" s="331"/>
      <c r="V70" s="331">
        <v>18</v>
      </c>
      <c r="W70" s="332"/>
    </row>
    <row r="71" spans="4:23">
      <c r="D71" s="15">
        <v>10</v>
      </c>
      <c r="E71" s="330" t="s">
        <v>67</v>
      </c>
      <c r="F71" s="330"/>
      <c r="G71" s="330"/>
      <c r="H71" s="330"/>
      <c r="I71" s="330"/>
      <c r="J71" s="330"/>
      <c r="K71" s="330" t="s">
        <v>293</v>
      </c>
      <c r="L71" s="330"/>
      <c r="M71" s="330"/>
      <c r="N71" s="330"/>
      <c r="O71" s="330"/>
      <c r="P71" s="330"/>
      <c r="Q71" s="330"/>
      <c r="R71" s="330"/>
      <c r="S71" s="330"/>
      <c r="T71" s="331" t="s">
        <v>5</v>
      </c>
      <c r="U71" s="331"/>
      <c r="V71" s="331">
        <v>18</v>
      </c>
      <c r="W71" s="332"/>
    </row>
    <row r="72" spans="4:23">
      <c r="D72" s="15">
        <v>11</v>
      </c>
      <c r="E72" s="330" t="s">
        <v>287</v>
      </c>
      <c r="F72" s="330"/>
      <c r="G72" s="330"/>
      <c r="H72" s="330"/>
      <c r="I72" s="330"/>
      <c r="J72" s="330"/>
      <c r="K72" s="330" t="s">
        <v>286</v>
      </c>
      <c r="L72" s="330"/>
      <c r="M72" s="330"/>
      <c r="N72" s="330"/>
      <c r="O72" s="330"/>
      <c r="P72" s="330"/>
      <c r="Q72" s="330"/>
      <c r="R72" s="330"/>
      <c r="S72" s="330"/>
      <c r="T72" s="331" t="s">
        <v>5</v>
      </c>
      <c r="U72" s="331"/>
      <c r="V72" s="331">
        <v>2</v>
      </c>
      <c r="W72" s="332"/>
    </row>
    <row r="73" spans="4:23">
      <c r="D73" s="15">
        <v>12</v>
      </c>
      <c r="E73" s="330" t="s">
        <v>288</v>
      </c>
      <c r="F73" s="330"/>
      <c r="G73" s="330"/>
      <c r="H73" s="330"/>
      <c r="I73" s="330"/>
      <c r="J73" s="330"/>
      <c r="K73" s="330" t="s">
        <v>308</v>
      </c>
      <c r="L73" s="330"/>
      <c r="M73" s="330"/>
      <c r="N73" s="330"/>
      <c r="O73" s="330"/>
      <c r="P73" s="330"/>
      <c r="Q73" s="330"/>
      <c r="R73" s="330"/>
      <c r="S73" s="330"/>
      <c r="T73" s="331" t="s">
        <v>5</v>
      </c>
      <c r="U73" s="331"/>
      <c r="V73" s="331">
        <v>2</v>
      </c>
      <c r="W73" s="332"/>
    </row>
    <row r="74" spans="4:23">
      <c r="D74" s="15">
        <v>13</v>
      </c>
      <c r="E74" s="330" t="s">
        <v>281</v>
      </c>
      <c r="F74" s="330"/>
      <c r="G74" s="330"/>
      <c r="H74" s="330"/>
      <c r="I74" s="330"/>
      <c r="J74" s="330"/>
      <c r="K74" s="330" t="s">
        <v>295</v>
      </c>
      <c r="L74" s="330"/>
      <c r="M74" s="330"/>
      <c r="N74" s="330"/>
      <c r="O74" s="330"/>
      <c r="P74" s="330"/>
      <c r="Q74" s="330"/>
      <c r="R74" s="330"/>
      <c r="S74" s="330"/>
      <c r="T74" s="331" t="s">
        <v>5</v>
      </c>
      <c r="U74" s="331"/>
      <c r="V74" s="331">
        <v>4</v>
      </c>
      <c r="W74" s="332"/>
    </row>
    <row r="75" spans="4:23">
      <c r="D75" s="15">
        <v>14</v>
      </c>
      <c r="E75" s="330" t="s">
        <v>281</v>
      </c>
      <c r="F75" s="330"/>
      <c r="G75" s="330"/>
      <c r="H75" s="330"/>
      <c r="I75" s="330"/>
      <c r="J75" s="330"/>
      <c r="K75" s="330" t="s">
        <v>294</v>
      </c>
      <c r="L75" s="330"/>
      <c r="M75" s="330"/>
      <c r="N75" s="330"/>
      <c r="O75" s="330"/>
      <c r="P75" s="330"/>
      <c r="Q75" s="330"/>
      <c r="R75" s="330"/>
      <c r="S75" s="330"/>
      <c r="T75" s="331" t="s">
        <v>5</v>
      </c>
      <c r="U75" s="331"/>
      <c r="V75" s="331">
        <v>4</v>
      </c>
      <c r="W75" s="332"/>
    </row>
    <row r="76" spans="4:23">
      <c r="D76" s="15">
        <v>15</v>
      </c>
      <c r="E76" s="330" t="s">
        <v>289</v>
      </c>
      <c r="F76" s="330"/>
      <c r="G76" s="330"/>
      <c r="H76" s="330"/>
      <c r="I76" s="330"/>
      <c r="J76" s="330"/>
      <c r="K76" s="330" t="s">
        <v>296</v>
      </c>
      <c r="L76" s="330"/>
      <c r="M76" s="330"/>
      <c r="N76" s="330"/>
      <c r="O76" s="330"/>
      <c r="P76" s="330"/>
      <c r="Q76" s="330"/>
      <c r="R76" s="330"/>
      <c r="S76" s="330"/>
      <c r="T76" s="331" t="s">
        <v>5</v>
      </c>
      <c r="U76" s="331"/>
      <c r="V76" s="331">
        <v>10</v>
      </c>
      <c r="W76" s="332"/>
    </row>
    <row r="77" spans="4:23">
      <c r="D77" s="15">
        <v>16</v>
      </c>
      <c r="E77" s="330" t="s">
        <v>289</v>
      </c>
      <c r="F77" s="330"/>
      <c r="G77" s="330"/>
      <c r="H77" s="330"/>
      <c r="I77" s="330"/>
      <c r="J77" s="330"/>
      <c r="K77" s="330" t="s">
        <v>297</v>
      </c>
      <c r="L77" s="330"/>
      <c r="M77" s="330"/>
      <c r="N77" s="330"/>
      <c r="O77" s="330"/>
      <c r="P77" s="330"/>
      <c r="Q77" s="330"/>
      <c r="R77" s="330"/>
      <c r="S77" s="330"/>
      <c r="T77" s="331" t="s">
        <v>5</v>
      </c>
      <c r="U77" s="331"/>
      <c r="V77" s="331">
        <v>10</v>
      </c>
      <c r="W77" s="332"/>
    </row>
    <row r="78" spans="4:23">
      <c r="D78" s="15">
        <v>17</v>
      </c>
      <c r="E78" s="330" t="s">
        <v>305</v>
      </c>
      <c r="F78" s="330"/>
      <c r="G78" s="330"/>
      <c r="H78" s="330"/>
      <c r="I78" s="330"/>
      <c r="J78" s="330"/>
      <c r="K78" s="330" t="s">
        <v>307</v>
      </c>
      <c r="L78" s="330"/>
      <c r="M78" s="330"/>
      <c r="N78" s="330"/>
      <c r="O78" s="330"/>
      <c r="P78" s="330"/>
      <c r="Q78" s="330"/>
      <c r="R78" s="330"/>
      <c r="S78" s="330"/>
      <c r="T78" s="331" t="s">
        <v>5</v>
      </c>
      <c r="U78" s="331"/>
      <c r="V78" s="331">
        <v>4</v>
      </c>
      <c r="W78" s="332"/>
    </row>
    <row r="79" spans="4:23" ht="13.5" thickBot="1">
      <c r="D79" s="12">
        <v>18</v>
      </c>
      <c r="E79" s="327" t="s">
        <v>305</v>
      </c>
      <c r="F79" s="327"/>
      <c r="G79" s="327"/>
      <c r="H79" s="327"/>
      <c r="I79" s="327"/>
      <c r="J79" s="327"/>
      <c r="K79" s="327" t="s">
        <v>306</v>
      </c>
      <c r="L79" s="327"/>
      <c r="M79" s="327"/>
      <c r="N79" s="327"/>
      <c r="O79" s="327"/>
      <c r="P79" s="327"/>
      <c r="Q79" s="327"/>
      <c r="R79" s="327"/>
      <c r="S79" s="327"/>
      <c r="T79" s="328" t="s">
        <v>5</v>
      </c>
      <c r="U79" s="328"/>
      <c r="V79" s="328">
        <v>10</v>
      </c>
      <c r="W79" s="329"/>
    </row>
  </sheetData>
  <mergeCells count="106">
    <mergeCell ref="AK30:AK31"/>
    <mergeCell ref="K64:S64"/>
    <mergeCell ref="K65:S65"/>
    <mergeCell ref="K66:S66"/>
    <mergeCell ref="V65:W65"/>
    <mergeCell ref="V66:W66"/>
    <mergeCell ref="Q55:R55"/>
    <mergeCell ref="AI47:AI53"/>
    <mergeCell ref="Z55:AA55"/>
    <mergeCell ref="AI42:AI43"/>
    <mergeCell ref="X56:Y56"/>
    <mergeCell ref="K61:S61"/>
    <mergeCell ref="K62:S62"/>
    <mergeCell ref="K63:S63"/>
    <mergeCell ref="E77:J77"/>
    <mergeCell ref="K77:S77"/>
    <mergeCell ref="T77:U77"/>
    <mergeCell ref="V77:W77"/>
    <mergeCell ref="E71:J71"/>
    <mergeCell ref="T71:U71"/>
    <mergeCell ref="K71:S71"/>
    <mergeCell ref="E74:J74"/>
    <mergeCell ref="K74:S74"/>
    <mergeCell ref="T74:U74"/>
    <mergeCell ref="T73:U73"/>
    <mergeCell ref="V71:W71"/>
    <mergeCell ref="V73:W73"/>
    <mergeCell ref="E72:J72"/>
    <mergeCell ref="K72:S72"/>
    <mergeCell ref="T72:U72"/>
    <mergeCell ref="V72:W72"/>
    <mergeCell ref="E73:J73"/>
    <mergeCell ref="K73:S73"/>
    <mergeCell ref="V74:W74"/>
    <mergeCell ref="E75:J75"/>
    <mergeCell ref="E63:J63"/>
    <mergeCell ref="T63:U63"/>
    <mergeCell ref="K75:S75"/>
    <mergeCell ref="T75:U75"/>
    <mergeCell ref="E76:J76"/>
    <mergeCell ref="K76:S76"/>
    <mergeCell ref="T76:U76"/>
    <mergeCell ref="V76:W76"/>
    <mergeCell ref="V63:W63"/>
    <mergeCell ref="V64:W64"/>
    <mergeCell ref="K68:S68"/>
    <mergeCell ref="K69:S69"/>
    <mergeCell ref="K70:S70"/>
    <mergeCell ref="V67:W67"/>
    <mergeCell ref="V68:W68"/>
    <mergeCell ref="V69:W69"/>
    <mergeCell ref="V70:W70"/>
    <mergeCell ref="K67:S67"/>
    <mergeCell ref="F2:AH3"/>
    <mergeCell ref="D60:W60"/>
    <mergeCell ref="AE16:AF17"/>
    <mergeCell ref="Q14:R15"/>
    <mergeCell ref="T37:T43"/>
    <mergeCell ref="AE6:AF6"/>
    <mergeCell ref="E62:J62"/>
    <mergeCell ref="E68:J68"/>
    <mergeCell ref="T68:U68"/>
    <mergeCell ref="G37:G44"/>
    <mergeCell ref="E67:J67"/>
    <mergeCell ref="T67:U67"/>
    <mergeCell ref="T62:U62"/>
    <mergeCell ref="E61:J61"/>
    <mergeCell ref="E66:J66"/>
    <mergeCell ref="T66:U66"/>
    <mergeCell ref="I56:J56"/>
    <mergeCell ref="V61:W61"/>
    <mergeCell ref="V62:W62"/>
    <mergeCell ref="T61:U61"/>
    <mergeCell ref="AA40:AA41"/>
    <mergeCell ref="D41:D47"/>
    <mergeCell ref="X44:Y44"/>
    <mergeCell ref="K7:L7"/>
    <mergeCell ref="W7:X7"/>
    <mergeCell ref="S57:T57"/>
    <mergeCell ref="Y45:Z45"/>
    <mergeCell ref="AC39:AC40"/>
    <mergeCell ref="U28:V29"/>
    <mergeCell ref="T79:U79"/>
    <mergeCell ref="V79:W79"/>
    <mergeCell ref="E78:J78"/>
    <mergeCell ref="K78:S78"/>
    <mergeCell ref="T78:U78"/>
    <mergeCell ref="V78:W78"/>
    <mergeCell ref="A24:A25"/>
    <mergeCell ref="P5:Q5"/>
    <mergeCell ref="H24:I25"/>
    <mergeCell ref="B27:B28"/>
    <mergeCell ref="E79:J79"/>
    <mergeCell ref="K79:S79"/>
    <mergeCell ref="K6:L6"/>
    <mergeCell ref="K37:K43"/>
    <mergeCell ref="L37:L43"/>
    <mergeCell ref="E65:J65"/>
    <mergeCell ref="T65:U65"/>
    <mergeCell ref="E64:J64"/>
    <mergeCell ref="T64:U64"/>
    <mergeCell ref="E69:J69"/>
    <mergeCell ref="T69:U69"/>
    <mergeCell ref="V75:W75"/>
    <mergeCell ref="E70:J70"/>
    <mergeCell ref="T70:U70"/>
  </mergeCells>
  <phoneticPr fontId="0" type="noConversion"/>
  <pageMargins left="0.14000000000000001" right="0.2" top="0.46" bottom="0.66" header="0.3" footer="0.5"/>
  <pageSetup paperSize="9" orientation="portrait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9"/>
  <sheetViews>
    <sheetView topLeftCell="A25" workbookViewId="0">
      <selection activeCell="E51" sqref="E51"/>
    </sheetView>
  </sheetViews>
  <sheetFormatPr defaultRowHeight="12.75"/>
  <cols>
    <col min="1" max="1" width="5.42578125" customWidth="1"/>
    <col min="2" max="2" width="27.85546875" customWidth="1"/>
    <col min="3" max="3" width="8" customWidth="1"/>
    <col min="4" max="4" width="10.28515625" bestFit="1" customWidth="1"/>
    <col min="5" max="5" width="16.140625" bestFit="1" customWidth="1"/>
    <col min="6" max="6" width="16" customWidth="1"/>
    <col min="7" max="7" width="14.7109375" customWidth="1"/>
    <col min="8" max="8" width="15.85546875" customWidth="1"/>
  </cols>
  <sheetData>
    <row r="1" spans="1:8" ht="23.25" thickBot="1">
      <c r="B1" s="142" t="s">
        <v>273</v>
      </c>
    </row>
    <row r="2" spans="1:8" s="125" customFormat="1" ht="32.25" thickBot="1">
      <c r="A2" s="143" t="s">
        <v>52</v>
      </c>
      <c r="B2" s="144" t="s">
        <v>54</v>
      </c>
      <c r="C2" s="144" t="s">
        <v>55</v>
      </c>
      <c r="D2" s="144" t="s">
        <v>56</v>
      </c>
      <c r="E2" s="144" t="s">
        <v>84</v>
      </c>
      <c r="F2" s="144" t="s">
        <v>83</v>
      </c>
      <c r="G2" s="145" t="s">
        <v>57</v>
      </c>
      <c r="H2" s="124"/>
    </row>
    <row r="3" spans="1:8" s="83" customFormat="1" ht="15.75">
      <c r="A3" s="129">
        <v>1</v>
      </c>
      <c r="B3" s="130" t="s">
        <v>244</v>
      </c>
      <c r="C3" s="121" t="s">
        <v>5</v>
      </c>
      <c r="D3" s="131">
        <v>24</v>
      </c>
      <c r="E3" s="140">
        <v>2.16</v>
      </c>
      <c r="F3" s="131">
        <v>2200</v>
      </c>
      <c r="G3" s="133">
        <f t="shared" ref="G3:G9" si="0">E3*F3</f>
        <v>4752</v>
      </c>
      <c r="H3" s="108"/>
    </row>
    <row r="4" spans="1:8" s="83" customFormat="1" ht="15.75">
      <c r="A4" s="109">
        <v>2</v>
      </c>
      <c r="B4" s="126" t="s">
        <v>245</v>
      </c>
      <c r="C4" s="110" t="s">
        <v>5</v>
      </c>
      <c r="D4" s="111">
        <v>4</v>
      </c>
      <c r="E4" s="112">
        <v>0.54</v>
      </c>
      <c r="F4" s="111">
        <v>2200</v>
      </c>
      <c r="G4" s="122">
        <f t="shared" si="0"/>
        <v>1188</v>
      </c>
      <c r="H4" s="108"/>
    </row>
    <row r="5" spans="1:8" s="83" customFormat="1" ht="15.75">
      <c r="A5" s="109">
        <v>3</v>
      </c>
      <c r="B5" s="127" t="s">
        <v>246</v>
      </c>
      <c r="C5" s="113" t="s">
        <v>5</v>
      </c>
      <c r="D5" s="114">
        <v>67</v>
      </c>
      <c r="E5" s="113">
        <v>1.5</v>
      </c>
      <c r="F5" s="114">
        <v>2200</v>
      </c>
      <c r="G5" s="122">
        <f t="shared" si="0"/>
        <v>3300</v>
      </c>
      <c r="H5" s="108"/>
    </row>
    <row r="6" spans="1:8" s="83" customFormat="1" ht="15.75">
      <c r="A6" s="109">
        <v>4</v>
      </c>
      <c r="B6" s="127" t="s">
        <v>247</v>
      </c>
      <c r="C6" s="113" t="s">
        <v>5</v>
      </c>
      <c r="D6" s="114">
        <v>10</v>
      </c>
      <c r="E6" s="113">
        <v>0.45</v>
      </c>
      <c r="F6" s="114">
        <v>2200</v>
      </c>
      <c r="G6" s="122">
        <f t="shared" si="0"/>
        <v>990</v>
      </c>
      <c r="H6" s="108"/>
    </row>
    <row r="7" spans="1:8" s="83" customFormat="1" ht="15.75">
      <c r="A7" s="109">
        <v>5</v>
      </c>
      <c r="B7" s="127" t="s">
        <v>248</v>
      </c>
      <c r="C7" s="113" t="s">
        <v>5</v>
      </c>
      <c r="D7" s="114">
        <v>25</v>
      </c>
      <c r="E7" s="115">
        <v>0.375</v>
      </c>
      <c r="F7" s="114">
        <v>2200</v>
      </c>
      <c r="G7" s="122">
        <f t="shared" si="0"/>
        <v>825</v>
      </c>
      <c r="H7" s="108"/>
    </row>
    <row r="8" spans="1:8" s="83" customFormat="1" ht="15.75">
      <c r="A8" s="109">
        <v>6</v>
      </c>
      <c r="B8" s="127" t="s">
        <v>249</v>
      </c>
      <c r="C8" s="113" t="s">
        <v>5</v>
      </c>
      <c r="D8" s="114">
        <v>162</v>
      </c>
      <c r="E8" s="113">
        <v>3.5</v>
      </c>
      <c r="F8" s="114">
        <v>3400</v>
      </c>
      <c r="G8" s="122">
        <f t="shared" si="0"/>
        <v>11900</v>
      </c>
      <c r="H8" s="108"/>
    </row>
    <row r="9" spans="1:8" s="83" customFormat="1" ht="15.75">
      <c r="A9" s="109">
        <v>7</v>
      </c>
      <c r="B9" s="127" t="s">
        <v>250</v>
      </c>
      <c r="C9" s="113" t="s">
        <v>5</v>
      </c>
      <c r="D9" s="114">
        <v>208</v>
      </c>
      <c r="E9" s="115">
        <v>4</v>
      </c>
      <c r="F9" s="114">
        <v>2700</v>
      </c>
      <c r="G9" s="122">
        <f t="shared" si="0"/>
        <v>10800</v>
      </c>
      <c r="H9" s="108"/>
    </row>
    <row r="10" spans="1:8" s="83" customFormat="1" ht="16.5" thickBot="1">
      <c r="A10" s="134">
        <v>8</v>
      </c>
      <c r="B10" s="135" t="s">
        <v>251</v>
      </c>
      <c r="C10" s="116"/>
      <c r="D10" s="117"/>
      <c r="E10" s="141">
        <v>3</v>
      </c>
      <c r="F10" s="117">
        <v>1100</v>
      </c>
      <c r="G10" s="137">
        <v>3300</v>
      </c>
      <c r="H10" s="108"/>
    </row>
    <row r="11" spans="1:8" s="83" customFormat="1" ht="16.5" thickBot="1">
      <c r="A11" s="118"/>
      <c r="B11" s="118"/>
      <c r="C11" s="118"/>
      <c r="D11" s="119"/>
      <c r="E11" s="119"/>
      <c r="F11" s="138" t="s">
        <v>7</v>
      </c>
      <c r="G11" s="139">
        <f>SUM(G3:G10)</f>
        <v>37055</v>
      </c>
      <c r="H11" s="108"/>
    </row>
    <row r="12" spans="1:8" s="83" customFormat="1" ht="16.5" thickBot="1">
      <c r="F12" s="119"/>
      <c r="G12" s="123">
        <f>G11/29</f>
        <v>1277.7586206896551</v>
      </c>
      <c r="H12" s="108"/>
    </row>
    <row r="13" spans="1:8" s="83" customFormat="1" ht="15.75"/>
    <row r="14" spans="1:8" s="83" customFormat="1" ht="23.25" thickBot="1">
      <c r="B14" s="142" t="s">
        <v>255</v>
      </c>
    </row>
    <row r="15" spans="1:8" s="83" customFormat="1" ht="32.25" thickBot="1">
      <c r="A15" s="143" t="s">
        <v>52</v>
      </c>
      <c r="B15" s="144" t="s">
        <v>54</v>
      </c>
      <c r="C15" s="144" t="s">
        <v>55</v>
      </c>
      <c r="D15" s="144" t="s">
        <v>56</v>
      </c>
      <c r="E15" s="144" t="s">
        <v>84</v>
      </c>
      <c r="F15" s="144" t="s">
        <v>83</v>
      </c>
      <c r="G15" s="145" t="s">
        <v>57</v>
      </c>
    </row>
    <row r="16" spans="1:8" s="83" customFormat="1" ht="15.75">
      <c r="A16" s="129">
        <v>1</v>
      </c>
      <c r="B16" s="130" t="s">
        <v>252</v>
      </c>
      <c r="C16" s="121" t="s">
        <v>5</v>
      </c>
      <c r="D16" s="131">
        <v>7</v>
      </c>
      <c r="E16" s="132">
        <f>0.15*0.15*7.2*D16</f>
        <v>1.1340000000000001</v>
      </c>
      <c r="F16" s="131">
        <v>2500</v>
      </c>
      <c r="G16" s="133">
        <f>E16*F16</f>
        <v>2835.0000000000005</v>
      </c>
      <c r="H16" s="108"/>
    </row>
    <row r="17" spans="1:8" s="83" customFormat="1" ht="15.75">
      <c r="A17" s="109">
        <v>2</v>
      </c>
      <c r="B17" s="126" t="s">
        <v>254</v>
      </c>
      <c r="C17" s="110" t="s">
        <v>5</v>
      </c>
      <c r="D17" s="111">
        <v>9</v>
      </c>
      <c r="E17" s="120">
        <f>0.1*0.15*7.2*D17</f>
        <v>0.97199999999999998</v>
      </c>
      <c r="F17" s="111">
        <v>2500</v>
      </c>
      <c r="G17" s="122">
        <f>E17*F17</f>
        <v>2430</v>
      </c>
      <c r="H17" s="108"/>
    </row>
    <row r="18" spans="1:8" s="83" customFormat="1" ht="16.5" thickBot="1">
      <c r="A18" s="134">
        <v>3</v>
      </c>
      <c r="B18" s="135" t="s">
        <v>253</v>
      </c>
      <c r="C18" s="116" t="s">
        <v>5</v>
      </c>
      <c r="D18" s="117">
        <v>18</v>
      </c>
      <c r="E18" s="136">
        <f>0.05*0.15*7*D18</f>
        <v>0.94499999999999995</v>
      </c>
      <c r="F18" s="117">
        <v>2500</v>
      </c>
      <c r="G18" s="169">
        <f>E18*F18</f>
        <v>2362.5</v>
      </c>
      <c r="H18" s="108"/>
    </row>
    <row r="19" spans="1:8" s="83" customFormat="1" ht="16.5" thickBot="1">
      <c r="A19" s="118"/>
      <c r="B19" s="118"/>
      <c r="C19" s="118"/>
      <c r="D19" s="119"/>
      <c r="E19" s="119"/>
      <c r="F19" s="168" t="s">
        <v>7</v>
      </c>
      <c r="G19" s="170">
        <f>SUM(G16:G18)</f>
        <v>7627.5</v>
      </c>
      <c r="H19" s="108"/>
    </row>
    <row r="20" spans="1:8" s="83" customFormat="1" ht="16.5" thickBot="1">
      <c r="F20" s="119"/>
      <c r="G20" s="171">
        <f>G19/29</f>
        <v>263.01724137931035</v>
      </c>
      <c r="H20" s="108"/>
    </row>
    <row r="21" spans="1:8" s="83" customFormat="1" ht="15.75">
      <c r="F21" s="164" t="s">
        <v>329</v>
      </c>
      <c r="G21" s="166">
        <f>(0.94+0.94+1.1)*2500</f>
        <v>7450</v>
      </c>
      <c r="H21" s="108"/>
    </row>
    <row r="22" spans="1:8" s="83" customFormat="1" ht="15.75">
      <c r="F22" s="164" t="s">
        <v>331</v>
      </c>
      <c r="G22" s="166">
        <v>100</v>
      </c>
      <c r="H22" s="108"/>
    </row>
    <row r="23" spans="1:8" s="83" customFormat="1" ht="16.5" thickBot="1">
      <c r="F23" s="165" t="s">
        <v>332</v>
      </c>
      <c r="G23" s="167">
        <v>120</v>
      </c>
      <c r="H23" s="108"/>
    </row>
    <row r="25" spans="1:8" ht="23.25" thickBot="1">
      <c r="B25" s="142" t="s">
        <v>256</v>
      </c>
    </row>
    <row r="26" spans="1:8" s="125" customFormat="1" ht="32.25" thickBot="1">
      <c r="A26" s="146" t="s">
        <v>52</v>
      </c>
      <c r="B26" s="147" t="s">
        <v>257</v>
      </c>
      <c r="C26" s="147" t="s">
        <v>55</v>
      </c>
      <c r="D26" s="147" t="s">
        <v>56</v>
      </c>
      <c r="E26" s="147" t="s">
        <v>83</v>
      </c>
      <c r="F26" s="148" t="s">
        <v>57</v>
      </c>
    </row>
    <row r="27" spans="1:8" ht="15.75">
      <c r="A27" s="155">
        <v>1</v>
      </c>
      <c r="B27" s="156" t="s">
        <v>258</v>
      </c>
      <c r="C27" s="157" t="s">
        <v>259</v>
      </c>
      <c r="D27" s="157">
        <v>3</v>
      </c>
      <c r="E27" s="157">
        <v>70</v>
      </c>
      <c r="F27" s="172">
        <f>D27*E27</f>
        <v>210</v>
      </c>
      <c r="G27" s="83"/>
    </row>
    <row r="28" spans="1:8" ht="15.75">
      <c r="A28" s="158">
        <v>2</v>
      </c>
      <c r="B28" s="159" t="s">
        <v>260</v>
      </c>
      <c r="C28" s="160" t="s">
        <v>5</v>
      </c>
      <c r="D28" s="160">
        <v>16</v>
      </c>
      <c r="E28" s="160">
        <v>25</v>
      </c>
      <c r="F28" s="173">
        <f t="shared" ref="F28:F45" si="1">D28*E28</f>
        <v>400</v>
      </c>
      <c r="G28" s="83"/>
    </row>
    <row r="29" spans="1:8" ht="15.75">
      <c r="A29" s="158">
        <v>3</v>
      </c>
      <c r="B29" s="159" t="s">
        <v>261</v>
      </c>
      <c r="C29" s="160" t="s">
        <v>262</v>
      </c>
      <c r="D29" s="160">
        <v>1</v>
      </c>
      <c r="E29" s="160">
        <v>1000</v>
      </c>
      <c r="F29" s="173">
        <f t="shared" si="1"/>
        <v>1000</v>
      </c>
      <c r="G29" s="83"/>
    </row>
    <row r="30" spans="1:8" ht="15.75">
      <c r="A30" s="158">
        <v>4</v>
      </c>
      <c r="B30" s="159" t="s">
        <v>263</v>
      </c>
      <c r="C30" s="160" t="s">
        <v>264</v>
      </c>
      <c r="D30" s="160">
        <v>2</v>
      </c>
      <c r="E30" s="160">
        <v>145</v>
      </c>
      <c r="F30" s="173">
        <f t="shared" si="1"/>
        <v>290</v>
      </c>
      <c r="G30" s="83"/>
    </row>
    <row r="31" spans="1:8" ht="15.75">
      <c r="A31" s="158">
        <v>5</v>
      </c>
      <c r="B31" s="159" t="s">
        <v>24</v>
      </c>
      <c r="C31" s="160" t="s">
        <v>5</v>
      </c>
      <c r="D31" s="160">
        <v>2</v>
      </c>
      <c r="E31" s="160">
        <v>25</v>
      </c>
      <c r="F31" s="173">
        <f t="shared" si="1"/>
        <v>50</v>
      </c>
      <c r="G31" s="83"/>
    </row>
    <row r="32" spans="1:8" ht="15.75">
      <c r="A32" s="158">
        <v>6</v>
      </c>
      <c r="B32" s="159" t="s">
        <v>265</v>
      </c>
      <c r="C32" s="160" t="s">
        <v>5</v>
      </c>
      <c r="D32" s="160">
        <v>20</v>
      </c>
      <c r="E32" s="160">
        <v>14</v>
      </c>
      <c r="F32" s="173">
        <f t="shared" si="1"/>
        <v>280</v>
      </c>
      <c r="G32" s="83"/>
    </row>
    <row r="33" spans="1:7" ht="15.75">
      <c r="A33" s="158">
        <v>7</v>
      </c>
      <c r="B33" s="159" t="s">
        <v>266</v>
      </c>
      <c r="C33" s="160"/>
      <c r="D33" s="160" t="s">
        <v>267</v>
      </c>
      <c r="E33" s="160"/>
      <c r="F33" s="173">
        <v>325</v>
      </c>
      <c r="G33" s="83"/>
    </row>
    <row r="34" spans="1:7" ht="15.75">
      <c r="A34" s="158">
        <v>8</v>
      </c>
      <c r="B34" s="159" t="s">
        <v>268</v>
      </c>
      <c r="C34" s="160" t="s">
        <v>5</v>
      </c>
      <c r="D34" s="160">
        <v>1</v>
      </c>
      <c r="E34" s="160">
        <v>120</v>
      </c>
      <c r="F34" s="173">
        <f t="shared" si="1"/>
        <v>120</v>
      </c>
      <c r="G34" s="83"/>
    </row>
    <row r="35" spans="1:7" ht="15.75">
      <c r="A35" s="158">
        <v>9</v>
      </c>
      <c r="B35" s="159" t="s">
        <v>269</v>
      </c>
      <c r="C35" s="160"/>
      <c r="D35" s="160" t="s">
        <v>270</v>
      </c>
      <c r="E35" s="160"/>
      <c r="F35" s="173">
        <v>280</v>
      </c>
      <c r="G35" s="83"/>
    </row>
    <row r="36" spans="1:7" ht="18.75">
      <c r="A36" s="158">
        <v>10</v>
      </c>
      <c r="B36" s="159" t="s">
        <v>167</v>
      </c>
      <c r="C36" s="160" t="s">
        <v>330</v>
      </c>
      <c r="D36" s="160">
        <v>6</v>
      </c>
      <c r="E36" s="160"/>
      <c r="F36" s="173">
        <v>600</v>
      </c>
      <c r="G36" s="83"/>
    </row>
    <row r="37" spans="1:7" ht="15.75">
      <c r="A37" s="158">
        <v>11</v>
      </c>
      <c r="B37" s="159" t="s">
        <v>271</v>
      </c>
      <c r="C37" s="160" t="s">
        <v>177</v>
      </c>
      <c r="D37" s="160">
        <v>35</v>
      </c>
      <c r="E37" s="160">
        <v>5.5</v>
      </c>
      <c r="F37" s="173">
        <f t="shared" si="1"/>
        <v>192.5</v>
      </c>
      <c r="G37" s="83"/>
    </row>
    <row r="38" spans="1:7" ht="15.75">
      <c r="A38" s="158">
        <v>12</v>
      </c>
      <c r="B38" s="159" t="s">
        <v>299</v>
      </c>
      <c r="C38" s="160" t="s">
        <v>5</v>
      </c>
      <c r="D38" s="160">
        <v>1</v>
      </c>
      <c r="E38" s="160"/>
      <c r="F38" s="173">
        <f t="shared" si="1"/>
        <v>0</v>
      </c>
      <c r="G38" s="83"/>
    </row>
    <row r="39" spans="1:7" ht="15.75">
      <c r="A39" s="158">
        <v>13</v>
      </c>
      <c r="B39" s="159" t="s">
        <v>300</v>
      </c>
      <c r="C39" s="160" t="s">
        <v>5</v>
      </c>
      <c r="D39" s="160">
        <v>2</v>
      </c>
      <c r="E39" s="160"/>
      <c r="F39" s="173">
        <f t="shared" si="1"/>
        <v>0</v>
      </c>
      <c r="G39" s="83"/>
    </row>
    <row r="40" spans="1:7" ht="15.75">
      <c r="A40" s="158">
        <v>14</v>
      </c>
      <c r="B40" s="159" t="s">
        <v>301</v>
      </c>
      <c r="C40" s="160" t="s">
        <v>5</v>
      </c>
      <c r="D40" s="160">
        <v>2</v>
      </c>
      <c r="E40" s="160"/>
      <c r="F40" s="173">
        <f t="shared" si="1"/>
        <v>0</v>
      </c>
      <c r="G40" s="83"/>
    </row>
    <row r="41" spans="1:7" ht="15.75">
      <c r="A41" s="158">
        <v>15</v>
      </c>
      <c r="B41" s="159" t="s">
        <v>302</v>
      </c>
      <c r="C41" s="160" t="s">
        <v>5</v>
      </c>
      <c r="D41" s="160">
        <v>2</v>
      </c>
      <c r="E41" s="160"/>
      <c r="F41" s="173">
        <f t="shared" si="1"/>
        <v>0</v>
      </c>
      <c r="G41" s="83"/>
    </row>
    <row r="42" spans="1:7" ht="15.75">
      <c r="A42" s="158">
        <v>16</v>
      </c>
      <c r="B42" s="159" t="s">
        <v>303</v>
      </c>
      <c r="C42" s="160" t="s">
        <v>5</v>
      </c>
      <c r="D42" s="160">
        <v>1</v>
      </c>
      <c r="E42" s="174"/>
      <c r="F42" s="173">
        <f t="shared" si="1"/>
        <v>0</v>
      </c>
      <c r="G42" s="83"/>
    </row>
    <row r="43" spans="1:7" ht="15.75">
      <c r="A43" s="158">
        <v>17</v>
      </c>
      <c r="B43" s="159" t="s">
        <v>328</v>
      </c>
      <c r="C43" s="160" t="s">
        <v>5</v>
      </c>
      <c r="D43" s="160">
        <v>5</v>
      </c>
      <c r="E43" s="160">
        <v>75</v>
      </c>
      <c r="F43" s="173">
        <f t="shared" si="1"/>
        <v>375</v>
      </c>
      <c r="G43" s="83"/>
    </row>
    <row r="44" spans="1:7" ht="15.75">
      <c r="A44" s="158">
        <v>18</v>
      </c>
      <c r="B44" s="268" t="s">
        <v>459</v>
      </c>
      <c r="C44" s="269" t="s">
        <v>5</v>
      </c>
      <c r="D44" s="269">
        <v>2</v>
      </c>
      <c r="E44" s="269">
        <v>151</v>
      </c>
      <c r="F44" s="173">
        <f t="shared" si="1"/>
        <v>302</v>
      </c>
      <c r="G44" s="83"/>
    </row>
    <row r="45" spans="1:7" ht="15.75">
      <c r="A45" s="158">
        <v>19</v>
      </c>
      <c r="B45" s="268" t="s">
        <v>258</v>
      </c>
      <c r="C45" s="269" t="s">
        <v>5</v>
      </c>
      <c r="D45" s="269">
        <v>3</v>
      </c>
      <c r="E45" s="269">
        <v>70</v>
      </c>
      <c r="F45" s="173">
        <f t="shared" si="1"/>
        <v>210</v>
      </c>
      <c r="G45" s="83"/>
    </row>
    <row r="46" spans="1:7" ht="15.75">
      <c r="A46" s="158">
        <v>20</v>
      </c>
      <c r="B46" s="268"/>
      <c r="C46" s="269"/>
      <c r="D46" s="269"/>
      <c r="E46" s="269"/>
      <c r="F46" s="270"/>
      <c r="G46" s="83"/>
    </row>
    <row r="47" spans="1:7" ht="15.75">
      <c r="A47" s="158">
        <v>21</v>
      </c>
      <c r="B47" s="268"/>
      <c r="C47" s="269"/>
      <c r="D47" s="269"/>
      <c r="E47" s="269"/>
      <c r="F47" s="270"/>
      <c r="G47" s="83"/>
    </row>
    <row r="48" spans="1:7" ht="15.75">
      <c r="A48" s="267"/>
      <c r="B48" s="268"/>
      <c r="C48" s="269"/>
      <c r="D48" s="269"/>
      <c r="E48" s="269"/>
      <c r="F48" s="270"/>
      <c r="G48" s="83"/>
    </row>
    <row r="49" spans="1:7" ht="15.75">
      <c r="A49" s="267"/>
      <c r="B49" s="268"/>
      <c r="C49" s="269"/>
      <c r="D49" s="269"/>
      <c r="E49" s="269"/>
      <c r="F49" s="270"/>
      <c r="G49" s="83"/>
    </row>
    <row r="50" spans="1:7" ht="15.75">
      <c r="A50" s="267"/>
      <c r="B50" s="268"/>
      <c r="C50" s="269"/>
      <c r="D50" s="269"/>
      <c r="E50" s="269"/>
      <c r="F50" s="270"/>
      <c r="G50" s="83"/>
    </row>
    <row r="51" spans="1:7" ht="15.75">
      <c r="A51" s="267"/>
      <c r="B51" s="268"/>
      <c r="C51" s="269"/>
      <c r="D51" s="269"/>
      <c r="E51" s="269"/>
      <c r="F51" s="270"/>
      <c r="G51" s="83"/>
    </row>
    <row r="52" spans="1:7" ht="15.75">
      <c r="A52" s="267"/>
      <c r="B52" s="268"/>
      <c r="C52" s="269"/>
      <c r="D52" s="269"/>
      <c r="E52" s="269"/>
      <c r="F52" s="270"/>
      <c r="G52" s="83"/>
    </row>
    <row r="53" spans="1:7" ht="15.75">
      <c r="A53" s="267"/>
      <c r="B53" s="268"/>
      <c r="C53" s="269"/>
      <c r="D53" s="269"/>
      <c r="E53" s="269"/>
      <c r="F53" s="270"/>
      <c r="G53" s="83"/>
    </row>
    <row r="54" spans="1:7" ht="13.5" thickBot="1">
      <c r="A54" s="175"/>
      <c r="B54" s="13"/>
      <c r="C54" s="13"/>
      <c r="D54" s="13"/>
      <c r="E54" s="13"/>
      <c r="F54" s="176"/>
    </row>
    <row r="55" spans="1:7" ht="16.5" thickBot="1">
      <c r="D55" s="154"/>
      <c r="E55" s="161" t="s">
        <v>27</v>
      </c>
      <c r="F55" s="162">
        <f>SUM(F27:F54)</f>
        <v>4634.5</v>
      </c>
    </row>
    <row r="56" spans="1:7" ht="16.5" thickBot="1">
      <c r="F56" s="128">
        <f>F55/29.5</f>
        <v>157.10169491525423</v>
      </c>
    </row>
    <row r="57" spans="1:7" ht="13.5" thickBot="1"/>
    <row r="58" spans="1:7" ht="21" thickBot="1">
      <c r="D58" s="149" t="s">
        <v>272</v>
      </c>
      <c r="E58" s="150">
        <f>F55+G19+G11</f>
        <v>49317</v>
      </c>
    </row>
    <row r="59" spans="1:7" ht="18.75" thickBot="1">
      <c r="E59" s="151">
        <f>E58/29.5</f>
        <v>1671.7627118644068</v>
      </c>
    </row>
  </sheetData>
  <phoneticPr fontId="0" type="noConversion"/>
  <printOptions horizontalCentered="1" verticalCentered="1"/>
  <pageMargins left="0.19685039370078741" right="0.19685039370078741" top="0.68" bottom="0.8" header="0.34" footer="0.55000000000000004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ТЗ</vt:lpstr>
      <vt:lpstr>ТЗ_пол</vt:lpstr>
      <vt:lpstr>Потолок</vt:lpstr>
      <vt:lpstr>Планировка</vt:lpstr>
      <vt:lpstr>Фасад</vt:lpstr>
      <vt:lpstr>Фронтон</vt:lpstr>
      <vt:lpstr>Профиль1</vt:lpstr>
      <vt:lpstr>Проф2</vt:lpstr>
      <vt:lpstr>Заказ</vt:lpstr>
      <vt:lpstr>Материал</vt:lpstr>
      <vt:lpstr>Смета</vt:lpstr>
      <vt:lpstr>Работа</vt:lpstr>
      <vt:lpstr>Пр-план</vt:lpstr>
      <vt:lpstr>Пр-Фасад</vt:lpstr>
      <vt:lpstr>Смета!Заголовки_для_печати</vt:lpstr>
    </vt:vector>
  </TitlesOfParts>
  <Company>Волга-Д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ХВА</dc:creator>
  <cp:lastModifiedBy>toshiba</cp:lastModifiedBy>
  <cp:lastPrinted>2003-04-27T13:45:13Z</cp:lastPrinted>
  <dcterms:created xsi:type="dcterms:W3CDTF">1997-03-26T00:30:29Z</dcterms:created>
  <dcterms:modified xsi:type="dcterms:W3CDTF">2012-08-28T06:24:49Z</dcterms:modified>
</cp:coreProperties>
</file>